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30" activeTab="30"/>
  </bookViews>
  <sheets>
    <sheet name="单科成绩表模" sheetId="13" state="hidden" r:id="rId1"/>
    <sheet name="01-面团练习" sheetId="15" state="hidden" r:id="rId2"/>
    <sheet name="02-圆餐包" sheetId="16" state="hidden" r:id="rId3"/>
    <sheet name="03-甜方包（过夜面种法）" sheetId="17" state="hidden" r:id="rId4"/>
    <sheet name="04-椰宾方包（过夜面种法）" sheetId="18" state="hidden" r:id="rId5"/>
    <sheet name="05-酥粒包（快速法）" sheetId="19" state="hidden" r:id="rId6"/>
    <sheet name="06-三文治" sheetId="20" state="hidden" r:id="rId7"/>
    <sheet name="07-牛油排包" sheetId="21" state="hidden" r:id="rId8"/>
    <sheet name="08-菠萝包（快速法）" sheetId="22" state="hidden" r:id="rId9"/>
    <sheet name="09- 毛毛虫（一次法）" sheetId="23" state="hidden" r:id="rId10"/>
    <sheet name="10-豆沙包（快速法）" sheetId="24" state="hidden" r:id="rId11"/>
    <sheet name="11-辫子包（一次法）" sheetId="25" state="hidden" r:id="rId12"/>
    <sheet name="12-汉堡包（二次法）" sheetId="26" state="hidden" r:id="rId13"/>
    <sheet name="13-玉米火腿包（一次法）" sheetId="27" state="hidden" r:id="rId14"/>
    <sheet name="法国包、麦穗包、农夫包（二次法）" sheetId="28" state="hidden" r:id="rId15"/>
    <sheet name="14-法国包（过夜面团法）" sheetId="29" state="hidden" r:id="rId16"/>
    <sheet name="15-麦穗包（过夜面团法）" sheetId="30" state="hidden" r:id="rId17"/>
    <sheet name="16-全麦吐司方包（过夜面团法）" sheetId="31" state="hidden" r:id="rId18"/>
    <sheet name="17-核桃裸麦包（二次法）" sheetId="32" state="hidden" r:id="rId19"/>
    <sheet name="蛋奶面包（一次法）" sheetId="33" state="hidden" r:id="rId20"/>
    <sheet name="18-牛角包" sheetId="34" state="hidden" r:id="rId21"/>
    <sheet name="19-丹麦方包" sheetId="35" state="hidden" r:id="rId22"/>
    <sheet name="20-丹麦手撕包" sheetId="36" state="hidden" r:id="rId23"/>
    <sheet name="21-道纳斯" sheetId="37" state="hidden" r:id="rId24"/>
    <sheet name="烫面" sheetId="42" state="hidden" r:id="rId25"/>
    <sheet name="老面" sheetId="43" state="hidden" r:id="rId26"/>
    <sheet name="奥利奥夹心" sheetId="44" state="hidden" r:id="rId27"/>
    <sheet name="榴莲冰心维也纳" sheetId="45" state="hidden" r:id="rId28"/>
    <sheet name="榴莲芝士披萨" sheetId="46" state="hidden" r:id="rId29"/>
    <sheet name="星空小妖精" sheetId="47" state="hidden" r:id="rId30"/>
    <sheet name="中西面点" sheetId="56" r:id="rId31"/>
  </sheets>
  <definedNames>
    <definedName name="_xlnm.Print_Area" localSheetId="0">单科成绩表模!$A$1:$Y$41</definedName>
    <definedName name="_xlnm.Print_Titles" localSheetId="0">单科成绩表模!$6:$7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W2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学期总评成绩=过程考核成绩+折算后期末考核成绩</t>
        </r>
      </text>
    </comment>
    <comment ref="X2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跨学期或跨学年的学科成绩取各学期总评成绩的平均成绩；
一学期授完的课程，学期总评成绩即为该课程的学科成绩。</t>
        </r>
      </text>
    </comment>
    <comment ref="Y2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根据实际情况填“退学”、“休学”、“转学”、“缺考”、“缓考”、“取消成绩”，若有不清楚的可以问班主任或者班级所属教务员。</t>
        </r>
      </text>
    </comment>
    <comment ref="L3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请选择"考试"或"考查"方式</t>
        </r>
      </text>
    </comment>
    <comment ref="Q3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旷课扣1分/节，迟到、早退扣0.5分/次，扣完15分为止。</t>
        </r>
      </text>
    </comment>
    <comment ref="R3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违反安全文明操作规程的每次扣2分；
上课穿拖鞋、睡觉、玩手机、吃零食、开小差等违纪现象每次扣0.5分，扣完15分为止。</t>
        </r>
      </text>
    </comment>
    <comment ref="S3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未按时上交作业，每次扣1分。</t>
        </r>
      </text>
    </comment>
    <comment ref="T3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由教师根据实际情况进行随堂、单元或期中（阶段）测验等，成绩由各项成绩按一定比例计算得出后取整。</t>
        </r>
      </text>
    </comment>
    <comment ref="U3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期末考试成绩</t>
        </r>
      </text>
    </comment>
    <comment ref="V3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按期末成绩30%折算</t>
        </r>
      </text>
    </comment>
    <comment ref="C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输入名称时请与</t>
        </r>
        <r>
          <rPr>
            <sz val="9"/>
            <color indexed="10"/>
            <rFont val="宋体"/>
            <charset val="134"/>
          </rPr>
          <t>"教学任务书"</t>
        </r>
        <r>
          <rPr>
            <sz val="9"/>
            <rFont val="宋体"/>
            <charset val="134"/>
          </rPr>
          <t>的课程名称保持一致</t>
        </r>
      </text>
    </comment>
    <comment ref="J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需</t>
        </r>
        <r>
          <rPr>
            <sz val="9"/>
            <color indexed="10"/>
            <rFont val="宋体"/>
            <charset val="134"/>
          </rPr>
          <t>亲笔</t>
        </r>
        <r>
          <rPr>
            <sz val="9"/>
            <rFont val="宋体"/>
            <charset val="134"/>
          </rPr>
          <t>签名，不能代签或盖章</t>
        </r>
      </text>
    </comment>
    <comment ref="R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违反安全文明操作规程的每次扣2分；
上课穿拖鞋、睡觉、玩手机、吃零食、开小差等违纪现象每次扣0.5分，扣完15分为止。</t>
        </r>
      </text>
    </comment>
    <comment ref="S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未按时上交作业，每次扣1分。</t>
        </r>
      </text>
    </comment>
    <comment ref="T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由教师根据实际情况进行随堂、单元或期中（阶段）测验等，成绩由各项成绩按一定比例计算得出后取整。</t>
        </r>
      </text>
    </comment>
    <comment ref="U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期末考试成绩</t>
        </r>
      </text>
    </comment>
    <comment ref="V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按期末成绩30%折算</t>
        </r>
      </text>
    </comment>
    <comment ref="H5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请选择"已结束"或"未结束"</t>
        </r>
      </text>
    </comment>
    <comment ref="J6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学期总评成绩=过程考核成绩+折算后期末考核成绩</t>
        </r>
      </text>
    </comment>
    <comment ref="K6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跨学期或跨学年的学科成绩取各学期总评成绩的平均成绩；
一学期授完的课程，学期总评成绩即为该课程的学科成绩。</t>
        </r>
      </text>
    </comment>
    <comment ref="L6" authorId="0">
      <text>
        <r>
          <rPr>
            <b/>
            <sz val="9"/>
            <rFont val="宋体"/>
            <charset val="134"/>
          </rPr>
          <t xml:space="preserve">User:
</t>
        </r>
        <r>
          <rPr>
            <sz val="9"/>
            <rFont val="宋体"/>
            <charset val="134"/>
          </rPr>
          <t>根据实际情况填“退学”、“休学”、“转学”、“缺考”、“缓考”、“取消成绩”，若有不清楚的可以问班主任或者班级所属教务员。</t>
        </r>
      </text>
    </comment>
    <comment ref="D7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旷课扣1分/节，迟到、早退扣0.5分/次，扣完15分为止。</t>
        </r>
      </text>
    </comment>
    <comment ref="E7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违反安全文明操作规程的每次扣2分；
上课穿拖鞋、睡觉、玩手机、吃零食、开小差等违纪现象每次扣0.5分，扣完15分为止。</t>
        </r>
      </text>
    </comment>
    <comment ref="F7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未按时上交作业，每次扣1分。</t>
        </r>
      </text>
    </comment>
    <comment ref="G7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由教师根据实际情况进行随堂、单元或期中（阶段）测验等，成绩由各项成绩按一定比例计算得出后取整。</t>
        </r>
      </text>
    </comment>
    <comment ref="H7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期末考试成绩,如“退学”、“休学”、“转学”、“缺考”、“缓考”、“取消成绩”等情况，不评定期考成绩，并在备注栏中注明。</t>
        </r>
      </text>
    </comment>
    <comment ref="I7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按期末成绩30%折算</t>
        </r>
      </text>
    </comment>
    <comment ref="N38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请输入缺考人数，包括“缺考”、“缓考”、“取消成绩”</t>
        </r>
      </text>
    </comment>
  </commentList>
</comments>
</file>

<file path=xl/comments2.xml><?xml version="1.0" encoding="utf-8"?>
<comments xmlns="http://schemas.openxmlformats.org/spreadsheetml/2006/main">
  <authors>
    <author>clx</author>
  </authors>
  <commentList>
    <comment ref="L35" authorId="0">
      <text>
        <r>
          <rPr>
            <b/>
            <sz val="9"/>
            <rFont val="宋体"/>
            <charset val="134"/>
          </rPr>
          <t>clx:</t>
        </r>
        <r>
          <rPr>
            <sz val="9"/>
            <rFont val="宋体"/>
            <charset val="134"/>
          </rPr>
          <t xml:space="preserve">
计28学分</t>
        </r>
      </text>
    </comment>
  </commentList>
</comments>
</file>

<file path=xl/sharedStrings.xml><?xml version="1.0" encoding="utf-8"?>
<sst xmlns="http://schemas.openxmlformats.org/spreadsheetml/2006/main" count="1619" uniqueCount="665">
  <si>
    <t>广东省粤东技师学院学生课程成绩登记表</t>
  </si>
  <si>
    <t>（2020——2021学年度第一学期）</t>
  </si>
  <si>
    <t>学号</t>
  </si>
  <si>
    <t>姓名</t>
  </si>
  <si>
    <t>过程考核（70分）</t>
  </si>
  <si>
    <t>期末考核(30分)</t>
  </si>
  <si>
    <t>学期总
评成绩(100分)</t>
  </si>
  <si>
    <t>学科
成绩
(100分)</t>
  </si>
  <si>
    <t>备注</t>
  </si>
  <si>
    <t>班 级:</t>
  </si>
  <si>
    <t>2020G5食品加工与检验（安全检测）高技班</t>
  </si>
  <si>
    <t>班级人数:</t>
  </si>
  <si>
    <t>考核方式:</t>
  </si>
  <si>
    <t>考查</t>
  </si>
  <si>
    <t>出勤
情况
(15分)</t>
  </si>
  <si>
    <t>课堂
表现
(15分)</t>
  </si>
  <si>
    <t>作业
成绩
(20分)</t>
  </si>
  <si>
    <t>平时
测验
(20分)</t>
  </si>
  <si>
    <t>期考
成绩
(100分)</t>
  </si>
  <si>
    <t>折算
后成绩
(30分)</t>
  </si>
  <si>
    <t>课程名称</t>
  </si>
  <si>
    <t>烘焙制作工艺</t>
  </si>
  <si>
    <t>任课教师签名</t>
  </si>
  <si>
    <t>课程总学时：</t>
  </si>
  <si>
    <t>本学期学时：</t>
  </si>
  <si>
    <t>学科</t>
  </si>
  <si>
    <t>未结束</t>
  </si>
  <si>
    <t>201214-3-5-30134</t>
  </si>
  <si>
    <t>张扬</t>
  </si>
  <si>
    <t>过程考核(70分)</t>
  </si>
  <si>
    <t>201214-3-5-30135</t>
  </si>
  <si>
    <t>郑纲</t>
  </si>
  <si>
    <t>201214-3-5-30136</t>
  </si>
  <si>
    <t>李梓颖</t>
  </si>
  <si>
    <t>201214-3-5-30137</t>
  </si>
  <si>
    <t>周思琪</t>
  </si>
  <si>
    <t>201214-3-5-30101</t>
  </si>
  <si>
    <t>蔡正瀚</t>
  </si>
  <si>
    <t>201214-3-5-30138</t>
  </si>
  <si>
    <t>郑智菲</t>
  </si>
  <si>
    <t>201214-3-5-30102</t>
  </si>
  <si>
    <t>许佳鸣</t>
  </si>
  <si>
    <t>201214-3-5-30139</t>
  </si>
  <si>
    <t>许博染</t>
  </si>
  <si>
    <t>201214-3-5-30103</t>
  </si>
  <si>
    <t>胡美云</t>
  </si>
  <si>
    <t>201214-3-5-30140</t>
  </si>
  <si>
    <t>林泽坤</t>
  </si>
  <si>
    <t>201214-3-5-30104</t>
  </si>
  <si>
    <t>詹婉钿</t>
  </si>
  <si>
    <t>201214-3-5-30141</t>
  </si>
  <si>
    <t>陈师煌</t>
  </si>
  <si>
    <t>201214-3-5-30105</t>
  </si>
  <si>
    <t>纪梓勋</t>
  </si>
  <si>
    <t>201214-3-5-30142</t>
  </si>
  <si>
    <t>丁玉萍</t>
  </si>
  <si>
    <t>201214-3-5-30106</t>
  </si>
  <si>
    <t>张欣嫦</t>
  </si>
  <si>
    <t>201214-3-5-30143</t>
  </si>
  <si>
    <t>周堉林</t>
  </si>
  <si>
    <t>201214-3-5-30107</t>
  </si>
  <si>
    <t>郑培婷</t>
  </si>
  <si>
    <t>201214-3-5-30108</t>
  </si>
  <si>
    <t>郑静敏</t>
  </si>
  <si>
    <t>201214-3-5-30109</t>
  </si>
  <si>
    <t>林壁锋</t>
  </si>
  <si>
    <t>201214-3-5-30110</t>
  </si>
  <si>
    <t>许捷胜</t>
  </si>
  <si>
    <t>201214-3-5-30111</t>
  </si>
  <si>
    <t>蔡泽锋</t>
  </si>
  <si>
    <t>201214-3-5-30112</t>
  </si>
  <si>
    <t>魏欣媛</t>
  </si>
  <si>
    <t>201214-3-5-30113</t>
  </si>
  <si>
    <t>陈晓桐</t>
  </si>
  <si>
    <t>201214-3-5-30114</t>
  </si>
  <si>
    <t>林彦柔</t>
  </si>
  <si>
    <t>201214-3-5-30115</t>
  </si>
  <si>
    <t>陈炜瀚</t>
  </si>
  <si>
    <t>201214-3-5-30116</t>
  </si>
  <si>
    <t>余洁妮</t>
  </si>
  <si>
    <t>201214-3-5-30117</t>
  </si>
  <si>
    <t>苏锐</t>
  </si>
  <si>
    <t>201214-3-5-30118</t>
  </si>
  <si>
    <t>林晓利</t>
  </si>
  <si>
    <t>201214-3-5-30119</t>
  </si>
  <si>
    <t>李星韵</t>
  </si>
  <si>
    <t>201214-3-5-30120</t>
  </si>
  <si>
    <t>佘静芸</t>
  </si>
  <si>
    <t>退学</t>
  </si>
  <si>
    <t>201214-3-5-30121</t>
  </si>
  <si>
    <t>陈泽烨</t>
  </si>
  <si>
    <t>201214-3-5-30122</t>
  </si>
  <si>
    <t>王佳纯</t>
  </si>
  <si>
    <t>201214-3-5-30123</t>
  </si>
  <si>
    <t>王旭盛</t>
  </si>
  <si>
    <t>201214-3-5-30124</t>
  </si>
  <si>
    <t>彭宝雯</t>
  </si>
  <si>
    <t>201214-3-5-30125</t>
  </si>
  <si>
    <t>洪允珊</t>
  </si>
  <si>
    <t>201214-3-5-30126</t>
  </si>
  <si>
    <t>周美玲</t>
  </si>
  <si>
    <t>201214-3-5-30127</t>
  </si>
  <si>
    <t>张雩增</t>
  </si>
  <si>
    <t>201214-3-5-30128</t>
  </si>
  <si>
    <t>林浛焓</t>
  </si>
  <si>
    <t>学期总评成绩统计</t>
  </si>
  <si>
    <t>201214-3-5-30129</t>
  </si>
  <si>
    <t>庄佩玫</t>
  </si>
  <si>
    <t>缺考数</t>
  </si>
  <si>
    <t>实考数</t>
  </si>
  <si>
    <t>90--100分（优）</t>
  </si>
  <si>
    <t>80--89分(良)</t>
  </si>
  <si>
    <t>70--79分(中）</t>
  </si>
  <si>
    <t>69--60分(及格）</t>
  </si>
  <si>
    <t>60分以下（不及格）</t>
  </si>
  <si>
    <t>201214-3-5-30130</t>
  </si>
  <si>
    <t>黄俊伟</t>
  </si>
  <si>
    <t>人数</t>
  </si>
  <si>
    <t>%</t>
  </si>
  <si>
    <t>201214-3-5-30131</t>
  </si>
  <si>
    <t>陈堉涛</t>
  </si>
  <si>
    <t>201214-3-5-30132</t>
  </si>
  <si>
    <t>李希诺</t>
  </si>
  <si>
    <t>注: 1.学期总评成绩=过程考核成绩+折算后期末考核成绩,期考缺考暂不评定学期总评。
    2.学科已结束的应评定出学科成绩,但学期总评不及格的暂不评定学科成绩，待补考后再行评定。
    3.“缺考”、“缓考”、“取消成绩”的同学不评定期考成绩。</t>
  </si>
  <si>
    <t>201214-3-5-30133</t>
  </si>
  <si>
    <t>张怿煌</t>
  </si>
  <si>
    <t xml:space="preserve"> </t>
  </si>
  <si>
    <t xml:space="preserve"> 面团基本操作练习</t>
  </si>
  <si>
    <t>面团</t>
  </si>
  <si>
    <t>原料</t>
  </si>
  <si>
    <t>％</t>
  </si>
  <si>
    <t>克</t>
  </si>
  <si>
    <t>制作及练习过程</t>
  </si>
  <si>
    <t>高筋粉</t>
  </si>
  <si>
    <t xml:space="preserve">1、面团搅拌加料顺序：加面粉、水、酵母→慢速拌匀、中速搅拌至面筋扩展→加奶油→中速搅拌至面筋完全扩展→加盐，搅拌2分钟至均匀。2、取出面团后，于台面滚大圆，再分割。3、练习大小面团滚圆。4、练习各种形状面团的成型。 </t>
  </si>
  <si>
    <t>低筋粉</t>
  </si>
  <si>
    <t>水</t>
  </si>
  <si>
    <t>酵母</t>
  </si>
  <si>
    <t>盐</t>
  </si>
  <si>
    <t>糖</t>
  </si>
  <si>
    <t>奶油</t>
  </si>
  <si>
    <t>鸡蛋</t>
  </si>
  <si>
    <t>奶粉</t>
  </si>
  <si>
    <t>改良剂</t>
  </si>
  <si>
    <t>总量</t>
  </si>
  <si>
    <t>每小组打面团2个</t>
  </si>
  <si>
    <t xml:space="preserve"> 圆餐包（快速法）                    </t>
  </si>
  <si>
    <t>制作过程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</si>
  <si>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、要求面团温度</t>
    </r>
    <r>
      <rPr>
        <sz val="12"/>
        <rFont val="Times New Roman"/>
        <charset val="134"/>
      </rPr>
      <t>28</t>
    </r>
    <r>
      <rPr>
        <sz val="12"/>
        <rFont val="宋体"/>
        <charset val="134"/>
      </rPr>
      <t>℃，求解适用水温。</t>
    </r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</si>
  <si>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、面团搅拌加料顺序：水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糖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蛋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改良剂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慢速拌匀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加面粉、酵母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慢速拌匀、中速搅拌至面筋扩展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加奶油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中速搅拌至面筋完全扩展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加盐，搅拌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分钟至均匀。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</si>
  <si>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、主面团不需延续发酵，马上分割，分割重量为</t>
    </r>
    <r>
      <rPr>
        <sz val="12"/>
        <rFont val="Times New Roman"/>
        <charset val="134"/>
      </rPr>
      <t>60</t>
    </r>
    <r>
      <rPr>
        <sz val="12"/>
        <rFont val="宋体"/>
        <charset val="134"/>
      </rPr>
      <t>克／个。</t>
    </r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</si>
  <si>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、面团分割后搓圆，加盖塑料膜松弛</t>
    </r>
    <r>
      <rPr>
        <sz val="12"/>
        <rFont val="Times New Roman"/>
        <charset val="134"/>
      </rPr>
      <t>15min</t>
    </r>
    <r>
      <rPr>
        <sz val="12"/>
        <rFont val="宋体"/>
        <charset val="134"/>
      </rPr>
      <t>左右，再搓圆，入烤盘，每盘摆放</t>
    </r>
    <r>
      <rPr>
        <sz val="12"/>
        <rFont val="Times New Roman"/>
        <charset val="134"/>
      </rPr>
      <t>12</t>
    </r>
    <r>
      <rPr>
        <sz val="12"/>
        <rFont val="宋体"/>
        <charset val="134"/>
      </rPr>
      <t>个；</t>
    </r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</si>
  <si>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、最后醒发：</t>
    </r>
    <r>
      <rPr>
        <sz val="12"/>
        <rFont val="Times New Roman"/>
        <charset val="134"/>
      </rPr>
      <t>38</t>
    </r>
    <r>
      <rPr>
        <sz val="12"/>
        <rFont val="宋体"/>
        <charset val="134"/>
      </rPr>
      <t>℃，</t>
    </r>
    <r>
      <rPr>
        <sz val="12"/>
        <rFont val="Times New Roman"/>
        <charset val="134"/>
      </rPr>
      <t>85</t>
    </r>
    <r>
      <rPr>
        <sz val="12"/>
        <rFont val="宋体"/>
        <charset val="134"/>
      </rPr>
      <t>％相对湿度，约</t>
    </r>
    <r>
      <rPr>
        <sz val="12"/>
        <rFont val="Times New Roman"/>
        <charset val="134"/>
      </rPr>
      <t>60~70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</si>
  <si>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6</t>
    </r>
    <r>
      <rPr>
        <sz val="12"/>
        <rFont val="宋体"/>
        <charset val="134"/>
      </rPr>
      <t>、醒发结束，表面均匀刷一层蛋液。</t>
    </r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</si>
  <si>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、烘烤：上火</t>
    </r>
    <r>
      <rPr>
        <sz val="12"/>
        <rFont val="Times New Roman"/>
        <charset val="134"/>
      </rPr>
      <t>210</t>
    </r>
    <r>
      <rPr>
        <sz val="12"/>
        <rFont val="宋体"/>
        <charset val="134"/>
      </rPr>
      <t>℃，下火</t>
    </r>
    <r>
      <rPr>
        <sz val="12"/>
        <rFont val="Times New Roman"/>
        <charset val="134"/>
      </rPr>
      <t>180</t>
    </r>
    <r>
      <rPr>
        <sz val="12"/>
        <rFont val="宋体"/>
        <charset val="134"/>
      </rPr>
      <t>℃，约</t>
    </r>
    <r>
      <rPr>
        <sz val="12"/>
        <rFont val="Times New Roman"/>
        <charset val="134"/>
      </rPr>
      <t>15</t>
    </r>
    <r>
      <rPr>
        <sz val="12"/>
        <rFont val="宋体"/>
        <charset val="134"/>
      </rPr>
      <t>分钟。</t>
    </r>
  </si>
  <si>
    <r>
      <rPr>
        <b/>
        <sz val="12"/>
        <rFont val="宋体"/>
        <charset val="134"/>
      </rPr>
      <t>适用水温＝理想面团温度</t>
    </r>
    <r>
      <rPr>
        <b/>
        <sz val="12"/>
        <rFont val="Times New Roman"/>
        <charset val="134"/>
      </rPr>
      <t>____×3</t>
    </r>
    <r>
      <rPr>
        <b/>
        <sz val="12"/>
        <rFont val="宋体"/>
        <charset val="134"/>
      </rPr>
      <t>－（室温</t>
    </r>
    <r>
      <rPr>
        <b/>
        <sz val="12"/>
        <rFont val="Times New Roman"/>
        <charset val="134"/>
      </rPr>
      <t>____</t>
    </r>
    <r>
      <rPr>
        <b/>
        <sz val="12"/>
        <rFont val="宋体"/>
        <charset val="134"/>
      </rPr>
      <t>＋粉温</t>
    </r>
    <r>
      <rPr>
        <b/>
        <sz val="12"/>
        <rFont val="Times New Roman"/>
        <charset val="134"/>
      </rPr>
      <t>____</t>
    </r>
    <r>
      <rPr>
        <b/>
        <sz val="12"/>
        <rFont val="宋体"/>
        <charset val="134"/>
      </rPr>
      <t>＋摩擦升温</t>
    </r>
    <r>
      <rPr>
        <b/>
        <sz val="12"/>
        <rFont val="Times New Roman"/>
        <charset val="134"/>
      </rPr>
      <t>______</t>
    </r>
    <r>
      <rPr>
        <b/>
        <sz val="12"/>
        <rFont val="宋体"/>
        <charset val="134"/>
      </rPr>
      <t>）＝</t>
    </r>
  </si>
  <si>
    <t>搅拌后主面团温度：</t>
  </si>
  <si>
    <t>主面团搅拌至完全扩展后面团状态：</t>
  </si>
  <si>
    <r>
      <rPr>
        <sz val="12"/>
        <rFont val="宋体"/>
        <charset val="134"/>
      </rPr>
      <t>最后醒发：温度</t>
    </r>
    <r>
      <rPr>
        <sz val="12"/>
        <rFont val="Times New Roman"/>
        <charset val="134"/>
      </rPr>
      <t>_____</t>
    </r>
    <r>
      <rPr>
        <sz val="12"/>
        <rFont val="宋体"/>
        <charset val="134"/>
      </rPr>
      <t>℃，相对湿度</t>
    </r>
    <r>
      <rPr>
        <sz val="12"/>
        <rFont val="Times New Roman"/>
        <charset val="134"/>
      </rPr>
      <t>_____%,</t>
    </r>
    <r>
      <rPr>
        <sz val="12"/>
        <rFont val="宋体"/>
        <charset val="134"/>
      </rPr>
      <t>醒发用时</t>
    </r>
    <r>
      <rPr>
        <sz val="12"/>
        <rFont val="Times New Roman"/>
        <charset val="134"/>
      </rPr>
      <t>______</t>
    </r>
    <r>
      <rPr>
        <sz val="12"/>
        <rFont val="宋体"/>
        <charset val="134"/>
      </rPr>
      <t>分钟。</t>
    </r>
  </si>
  <si>
    <t>最后醒发完成后面团状态：</t>
  </si>
  <si>
    <r>
      <rPr>
        <sz val="12"/>
        <rFont val="宋体"/>
        <charset val="134"/>
      </rPr>
      <t>烘烤：上火</t>
    </r>
    <r>
      <rPr>
        <sz val="12"/>
        <rFont val="Times New Roman"/>
        <charset val="134"/>
      </rPr>
      <t>__________</t>
    </r>
    <r>
      <rPr>
        <sz val="12"/>
        <rFont val="宋体"/>
        <charset val="134"/>
      </rPr>
      <t>℃，下火</t>
    </r>
    <r>
      <rPr>
        <sz val="12"/>
        <rFont val="Times New Roman"/>
        <charset val="134"/>
      </rPr>
      <t>__________</t>
    </r>
    <r>
      <rPr>
        <sz val="12"/>
        <rFont val="宋体"/>
        <charset val="134"/>
      </rPr>
      <t>℃，烘烤时间</t>
    </r>
    <r>
      <rPr>
        <sz val="12"/>
        <rFont val="Times New Roman"/>
        <charset val="134"/>
      </rPr>
      <t>__________</t>
    </r>
    <r>
      <rPr>
        <sz val="12"/>
        <rFont val="宋体"/>
        <charset val="134"/>
      </rPr>
      <t>分钟。</t>
    </r>
  </si>
  <si>
    <t>实验结果分析：</t>
  </si>
  <si>
    <r>
      <rPr>
        <b/>
        <sz val="20"/>
        <rFont val="Times New Roman"/>
        <charset val="134"/>
      </rPr>
      <t xml:space="preserve"> </t>
    </r>
    <r>
      <rPr>
        <b/>
        <sz val="20"/>
        <rFont val="宋体"/>
        <charset val="134"/>
      </rPr>
      <t>甜方包（过夜面种法）</t>
    </r>
  </si>
  <si>
    <t>过夜面种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</si>
  <si>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、要求面种温度</t>
    </r>
    <r>
      <rPr>
        <sz val="12"/>
        <rFont val="Times New Roman"/>
        <charset val="134"/>
      </rPr>
      <t>26</t>
    </r>
    <r>
      <rPr>
        <sz val="12"/>
        <rFont val="宋体"/>
        <charset val="134"/>
      </rPr>
      <t>℃，求解适用水温。</t>
    </r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</si>
  <si>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、面种搅拌至卷起阶段。记录面种温度：</t>
    </r>
    <r>
      <rPr>
        <sz val="12"/>
        <rFont val="Times New Roman"/>
        <charset val="134"/>
      </rPr>
      <t>_________</t>
    </r>
    <r>
      <rPr>
        <sz val="12"/>
        <rFont val="宋体"/>
        <charset val="134"/>
      </rPr>
      <t>℃。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</si>
  <si>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、面种于</t>
    </r>
    <r>
      <rPr>
        <sz val="12"/>
        <rFont val="Times New Roman"/>
        <charset val="134"/>
      </rPr>
      <t>28</t>
    </r>
    <r>
      <rPr>
        <sz val="12"/>
        <rFont val="宋体"/>
        <charset val="134"/>
      </rPr>
      <t>℃、</t>
    </r>
    <r>
      <rPr>
        <sz val="12"/>
        <rFont val="Times New Roman"/>
        <charset val="134"/>
      </rPr>
      <t>75%</t>
    </r>
    <r>
      <rPr>
        <sz val="12"/>
        <rFont val="宋体"/>
        <charset val="134"/>
      </rPr>
      <t>相对湿度下，发酵过夜。</t>
    </r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</si>
  <si>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、记录面种发酵时间：</t>
    </r>
    <r>
      <rPr>
        <sz val="12"/>
        <rFont val="Times New Roman"/>
        <charset val="134"/>
      </rPr>
      <t>______</t>
    </r>
    <r>
      <rPr>
        <sz val="12"/>
        <rFont val="宋体"/>
        <charset val="134"/>
      </rPr>
      <t>发酵后面种温度</t>
    </r>
    <r>
      <rPr>
        <sz val="12"/>
        <rFont val="Times New Roman"/>
        <charset val="134"/>
      </rPr>
      <t>______</t>
    </r>
    <r>
      <rPr>
        <sz val="12"/>
        <rFont val="宋体"/>
        <charset val="134"/>
      </rPr>
      <t>℃。</t>
    </r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</si>
  <si>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、记录发酵后面种状态：</t>
    </r>
  </si>
  <si>
    <t>主面团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</si>
  <si>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、要求主面团温度</t>
    </r>
    <r>
      <rPr>
        <sz val="12"/>
        <rFont val="Times New Roman"/>
        <charset val="134"/>
      </rPr>
      <t>28</t>
    </r>
    <r>
      <rPr>
        <sz val="12"/>
        <rFont val="宋体"/>
        <charset val="134"/>
      </rPr>
      <t>℃，求解适用水温。</t>
    </r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</si>
  <si>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、主面团搅拌加料顺序：发酵后面种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水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糖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蛋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奶粉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改良剂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慢速拌匀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加入面粉、酵母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慢速拌匀、中速搅拌至面筋扩展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加入奶油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中速搅拌至面筋完全扩展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加入盐，搅拌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分钟至均匀。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</si>
  <si>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、主面团在室温下延续发酵</t>
    </r>
    <r>
      <rPr>
        <sz val="12"/>
        <rFont val="Times New Roman"/>
        <charset val="134"/>
      </rPr>
      <t>30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</si>
  <si>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、主面团分割，分割重量为</t>
    </r>
    <r>
      <rPr>
        <sz val="12"/>
        <rFont val="Times New Roman"/>
        <charset val="134"/>
      </rPr>
      <t>380</t>
    </r>
    <r>
      <rPr>
        <sz val="12"/>
        <rFont val="宋体"/>
        <charset val="134"/>
      </rPr>
      <t>克／个</t>
    </r>
    <r>
      <rPr>
        <sz val="12"/>
        <rFont val="Times New Roman"/>
        <charset val="134"/>
      </rPr>
      <t>×5</t>
    </r>
    <r>
      <rPr>
        <sz val="12"/>
        <rFont val="宋体"/>
        <charset val="134"/>
      </rPr>
      <t>个。</t>
    </r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</si>
  <si>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、面团滚圆，台面松弛</t>
    </r>
    <r>
      <rPr>
        <sz val="12"/>
        <rFont val="Times New Roman"/>
        <charset val="134"/>
      </rPr>
      <t>30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</si>
  <si>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6</t>
    </r>
    <r>
      <rPr>
        <sz val="12"/>
        <rFont val="宋体"/>
        <charset val="134"/>
      </rPr>
      <t>、面团擀薄排气，卷起成型后入模。（烤模刷熔化奶油）</t>
    </r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</si>
  <si>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、最后醒发：</t>
    </r>
    <r>
      <rPr>
        <sz val="12"/>
        <rFont val="Times New Roman"/>
        <charset val="134"/>
      </rPr>
      <t>36</t>
    </r>
    <r>
      <rPr>
        <sz val="12"/>
        <rFont val="宋体"/>
        <charset val="134"/>
      </rPr>
      <t>℃，</t>
    </r>
    <r>
      <rPr>
        <sz val="12"/>
        <rFont val="Times New Roman"/>
        <charset val="134"/>
      </rPr>
      <t>85</t>
    </r>
    <r>
      <rPr>
        <sz val="12"/>
        <rFont val="宋体"/>
        <charset val="134"/>
      </rPr>
      <t>％相对湿度，约</t>
    </r>
    <r>
      <rPr>
        <sz val="12"/>
        <rFont val="Times New Roman"/>
        <charset val="134"/>
      </rPr>
      <t>80~90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</si>
  <si>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8</t>
    </r>
    <r>
      <rPr>
        <sz val="12"/>
        <rFont val="宋体"/>
        <charset val="134"/>
      </rPr>
      <t>、烘烤：上火</t>
    </r>
    <r>
      <rPr>
        <sz val="12"/>
        <rFont val="Times New Roman"/>
        <charset val="134"/>
      </rPr>
      <t>160</t>
    </r>
    <r>
      <rPr>
        <sz val="12"/>
        <rFont val="宋体"/>
        <charset val="134"/>
      </rPr>
      <t>℃，下火</t>
    </r>
    <r>
      <rPr>
        <sz val="12"/>
        <rFont val="Times New Roman"/>
        <charset val="134"/>
      </rPr>
      <t>190</t>
    </r>
    <r>
      <rPr>
        <sz val="12"/>
        <rFont val="宋体"/>
        <charset val="134"/>
      </rPr>
      <t>℃，约</t>
    </r>
    <r>
      <rPr>
        <sz val="12"/>
        <rFont val="Times New Roman"/>
        <charset val="134"/>
      </rPr>
      <t>35~40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</si>
  <si>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9</t>
    </r>
    <r>
      <rPr>
        <sz val="12"/>
        <rFont val="宋体"/>
        <charset val="134"/>
      </rPr>
      <t>、出炉后趁热脱模，立于冷却架上冷却至室温。</t>
    </r>
  </si>
  <si>
    <t xml:space="preserve"> 椰宾方包（过夜面种法）</t>
  </si>
  <si>
    <t>面种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</si>
  <si>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、要求主面团温度</t>
    </r>
    <r>
      <rPr>
        <sz val="12"/>
        <rFont val="Times New Roman"/>
        <charset val="134"/>
      </rPr>
      <t>28</t>
    </r>
    <r>
      <rPr>
        <sz val="12"/>
        <rFont val="宋体"/>
        <charset val="134"/>
      </rPr>
      <t>℃，求解适用水温。提前准备馅料；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</si>
  <si>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、主面团在室温下延续发酵</t>
    </r>
    <r>
      <rPr>
        <sz val="12"/>
        <rFont val="Times New Roman"/>
        <charset val="134"/>
      </rPr>
      <t>30</t>
    </r>
    <r>
      <rPr>
        <sz val="12"/>
        <rFont val="宋体"/>
        <charset val="134"/>
      </rPr>
      <t>分钟；</t>
    </r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</si>
  <si>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、主面团分割重量为</t>
    </r>
    <r>
      <rPr>
        <sz val="12"/>
        <rFont val="Times New Roman"/>
        <charset val="134"/>
      </rPr>
      <t>380</t>
    </r>
    <r>
      <rPr>
        <sz val="12"/>
        <rFont val="宋体"/>
        <charset val="134"/>
      </rPr>
      <t>克／个</t>
    </r>
    <r>
      <rPr>
        <sz val="12"/>
        <rFont val="Times New Roman"/>
        <charset val="134"/>
      </rPr>
      <t>×5</t>
    </r>
    <r>
      <rPr>
        <sz val="12"/>
        <rFont val="宋体"/>
        <charset val="134"/>
      </rPr>
      <t>个，滚圆，松弛</t>
    </r>
    <r>
      <rPr>
        <sz val="12"/>
        <rFont val="Times New Roman"/>
        <charset val="134"/>
      </rPr>
      <t>30min</t>
    </r>
    <r>
      <rPr>
        <sz val="12"/>
        <rFont val="宋体"/>
        <charset val="134"/>
      </rPr>
      <t>。</t>
    </r>
  </si>
  <si>
    <r>
      <rPr>
        <sz val="12"/>
        <rFont val="Times New Roman"/>
        <charset val="134"/>
      </rPr>
      <t>6</t>
    </r>
    <r>
      <rPr>
        <sz val="12"/>
        <rFont val="宋体"/>
        <charset val="134"/>
      </rPr>
      <t>、面团擀薄排气，卷入准备好的椰宾馅料，卷起起成型后入模。（烤模刷熔化奶油）椰宾包需要割口，见老师示范。</t>
    </r>
  </si>
  <si>
    <t>馅料配方及制作</t>
  </si>
  <si>
    <r>
      <rPr>
        <sz val="12"/>
        <rFont val="Times New Roman"/>
        <charset val="134"/>
      </rPr>
      <t>椰宾馅料（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条量）</t>
    </r>
  </si>
  <si>
    <t>克（g）</t>
  </si>
  <si>
    <t>基本工艺</t>
  </si>
  <si>
    <t>制作方法</t>
  </si>
  <si>
    <t>椰蓉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</si>
  <si>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，</t>
    </r>
    <r>
      <rPr>
        <sz val="12"/>
        <rFont val="Times New Roman"/>
        <charset val="134"/>
      </rPr>
      <t xml:space="preserve">  </t>
    </r>
    <r>
      <rPr>
        <sz val="12"/>
        <rFont val="宋体"/>
        <charset val="134"/>
      </rPr>
      <t>将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，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，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首先混合均匀；</t>
    </r>
  </si>
  <si>
    <t>糖粉</t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</si>
  <si>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，</t>
    </r>
    <r>
      <rPr>
        <sz val="12"/>
        <rFont val="Times New Roman"/>
        <charset val="134"/>
      </rPr>
      <t xml:space="preserve">  </t>
    </r>
    <r>
      <rPr>
        <sz val="12"/>
        <rFont val="宋体"/>
        <charset val="134"/>
      </rPr>
      <t>将奶油熔化；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</si>
  <si>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，</t>
    </r>
    <r>
      <rPr>
        <sz val="12"/>
        <rFont val="Times New Roman"/>
        <charset val="134"/>
      </rPr>
      <t xml:space="preserve">  </t>
    </r>
    <r>
      <rPr>
        <sz val="12"/>
        <rFont val="宋体"/>
        <charset val="134"/>
      </rPr>
      <t>奶油加入粉状料内搅拌均匀，至松散，手握可以成团，但轻捏即碎。</t>
    </r>
  </si>
  <si>
    <r>
      <rPr>
        <b/>
        <sz val="12"/>
        <rFont val="Times New Roman"/>
        <charset val="134"/>
      </rPr>
      <t>全班共用椰蓉</t>
    </r>
    <r>
      <rPr>
        <b/>
        <sz val="12"/>
        <rFont val="Times New Roman"/>
        <charset val="134"/>
      </rPr>
      <t>1.4kg</t>
    </r>
  </si>
  <si>
    <t xml:space="preserve"> 甜餐包-酥粒包（快速法）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</si>
  <si>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、要求面团温度</t>
    </r>
    <r>
      <rPr>
        <sz val="12"/>
        <rFont val="Times New Roman"/>
        <charset val="134"/>
      </rPr>
      <t>28</t>
    </r>
    <r>
      <rPr>
        <sz val="12"/>
        <rFont val="宋体"/>
        <charset val="134"/>
      </rPr>
      <t>℃，求解适用水温。提前准备酥粒，冻硬；</t>
    </r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</si>
  <si>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、面团分割后搓圆，加盖塑料膜松弛</t>
    </r>
    <r>
      <rPr>
        <sz val="12"/>
        <rFont val="Times New Roman"/>
        <charset val="134"/>
      </rPr>
      <t>20</t>
    </r>
    <r>
      <rPr>
        <sz val="12"/>
        <rFont val="Times New Roman"/>
        <charset val="134"/>
      </rPr>
      <t>min</t>
    </r>
    <r>
      <rPr>
        <sz val="12"/>
        <rFont val="宋体"/>
        <charset val="134"/>
      </rPr>
      <t>左右；</t>
    </r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</si>
  <si>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、成型为橄榄型，表面沾湿后，粘上硬碎的酥粒；</t>
    </r>
  </si>
  <si>
    <r>
      <rPr>
        <sz val="12"/>
        <rFont val="Times New Roman"/>
        <charset val="134"/>
      </rPr>
      <t>6</t>
    </r>
    <r>
      <rPr>
        <sz val="12"/>
        <rFont val="宋体"/>
        <charset val="134"/>
      </rPr>
      <t>、具体制作成型，参见教师示范。均匀放入刷油的平烤盘上。</t>
    </r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</si>
  <si>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、最后醒发：</t>
    </r>
    <r>
      <rPr>
        <sz val="12"/>
        <rFont val="Times New Roman"/>
        <charset val="134"/>
      </rPr>
      <t>38</t>
    </r>
    <r>
      <rPr>
        <sz val="12"/>
        <rFont val="宋体"/>
        <charset val="134"/>
      </rPr>
      <t>℃，</t>
    </r>
    <r>
      <rPr>
        <sz val="12"/>
        <rFont val="Times New Roman"/>
        <charset val="134"/>
      </rPr>
      <t>85</t>
    </r>
    <r>
      <rPr>
        <sz val="12"/>
        <rFont val="宋体"/>
        <charset val="134"/>
      </rPr>
      <t>％相对湿度，约</t>
    </r>
    <r>
      <rPr>
        <sz val="12"/>
        <rFont val="Times New Roman"/>
        <charset val="134"/>
      </rPr>
      <t>60~70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</si>
  <si>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8</t>
    </r>
    <r>
      <rPr>
        <sz val="12"/>
        <rFont val="宋体"/>
        <charset val="134"/>
      </rPr>
      <t>、烘烤：上火</t>
    </r>
    <r>
      <rPr>
        <sz val="12"/>
        <rFont val="Times New Roman"/>
        <charset val="134"/>
      </rPr>
      <t>210</t>
    </r>
    <r>
      <rPr>
        <sz val="12"/>
        <rFont val="宋体"/>
        <charset val="134"/>
      </rPr>
      <t>℃，下火</t>
    </r>
    <r>
      <rPr>
        <sz val="12"/>
        <rFont val="Times New Roman"/>
        <charset val="134"/>
      </rPr>
      <t>180</t>
    </r>
    <r>
      <rPr>
        <sz val="12"/>
        <rFont val="宋体"/>
        <charset val="134"/>
      </rPr>
      <t>℃，约</t>
    </r>
    <r>
      <rPr>
        <sz val="12"/>
        <rFont val="Times New Roman"/>
        <charset val="134"/>
      </rPr>
      <t>15</t>
    </r>
    <r>
      <rPr>
        <sz val="12"/>
        <rFont val="宋体"/>
        <charset val="134"/>
      </rPr>
      <t>分钟。</t>
    </r>
  </si>
  <si>
    <r>
      <rPr>
        <sz val="10"/>
        <rFont val="Times New Roman"/>
        <charset val="134"/>
      </rPr>
      <t>注：一盘量（</t>
    </r>
    <r>
      <rPr>
        <sz val="10"/>
        <rFont val="Times New Roman"/>
        <charset val="134"/>
      </rPr>
      <t>60g/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×12</t>
    </r>
    <r>
      <rPr>
        <sz val="10"/>
        <rFont val="宋体"/>
        <charset val="134"/>
      </rPr>
      <t>个）</t>
    </r>
  </si>
  <si>
    <t>馅料配方及工艺</t>
  </si>
  <si>
    <r>
      <rPr>
        <sz val="12"/>
        <rFont val="Times New Roman"/>
        <charset val="134"/>
      </rPr>
      <t>酥粒装饰（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盘量）</t>
    </r>
  </si>
  <si>
    <t>.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</si>
  <si>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、手工搓匀成团，或用搅拌机拌匀；</t>
    </r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</si>
  <si>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、用圆孔筛挤出成细长条，并放入冰箱；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</si>
  <si>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、需要时，从冰箱取出，趁冻硬状态操作。</t>
    </r>
  </si>
  <si>
    <r>
      <rPr>
        <b/>
        <sz val="12"/>
        <rFont val="Times New Roman"/>
        <charset val="134"/>
      </rPr>
      <t>适用水温＝理想面团温度</t>
    </r>
    <r>
      <rPr>
        <b/>
        <sz val="12"/>
        <rFont val="Times New Roman"/>
        <charset val="134"/>
      </rPr>
      <t>____×3</t>
    </r>
    <r>
      <rPr>
        <b/>
        <sz val="12"/>
        <rFont val="宋体"/>
        <charset val="134"/>
      </rPr>
      <t>－（室温</t>
    </r>
    <r>
      <rPr>
        <b/>
        <sz val="12"/>
        <rFont val="Times New Roman"/>
        <charset val="134"/>
      </rPr>
      <t>____</t>
    </r>
    <r>
      <rPr>
        <b/>
        <sz val="12"/>
        <rFont val="宋体"/>
        <charset val="134"/>
      </rPr>
      <t>＋粉温</t>
    </r>
    <r>
      <rPr>
        <b/>
        <sz val="12"/>
        <rFont val="Times New Roman"/>
        <charset val="134"/>
      </rPr>
      <t>____</t>
    </r>
    <r>
      <rPr>
        <b/>
        <sz val="12"/>
        <rFont val="宋体"/>
        <charset val="134"/>
      </rPr>
      <t>＋摩擦升温</t>
    </r>
    <r>
      <rPr>
        <b/>
        <sz val="12"/>
        <rFont val="Times New Roman"/>
        <charset val="134"/>
      </rPr>
      <t>______</t>
    </r>
    <r>
      <rPr>
        <b/>
        <sz val="12"/>
        <rFont val="宋体"/>
        <charset val="134"/>
      </rPr>
      <t>）＝</t>
    </r>
  </si>
  <si>
    <r>
      <rPr>
        <sz val="12"/>
        <rFont val="Times New Roman"/>
        <charset val="134"/>
      </rPr>
      <t>最后醒发：温度</t>
    </r>
    <r>
      <rPr>
        <sz val="12"/>
        <rFont val="Times New Roman"/>
        <charset val="134"/>
      </rPr>
      <t>_____</t>
    </r>
    <r>
      <rPr>
        <sz val="12"/>
        <rFont val="宋体"/>
        <charset val="134"/>
      </rPr>
      <t>℃，相对湿度</t>
    </r>
    <r>
      <rPr>
        <sz val="12"/>
        <rFont val="Times New Roman"/>
        <charset val="134"/>
      </rPr>
      <t>_____%,</t>
    </r>
    <r>
      <rPr>
        <sz val="12"/>
        <rFont val="宋体"/>
        <charset val="134"/>
      </rPr>
      <t>醒发用时</t>
    </r>
    <r>
      <rPr>
        <sz val="12"/>
        <rFont val="Times New Roman"/>
        <charset val="134"/>
      </rPr>
      <t>______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</si>
  <si>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烘烤：上火</t>
    </r>
    <r>
      <rPr>
        <sz val="12"/>
        <rFont val="Times New Roman"/>
        <charset val="134"/>
      </rPr>
      <t>__________</t>
    </r>
    <r>
      <rPr>
        <sz val="12"/>
        <rFont val="宋体"/>
        <charset val="134"/>
      </rPr>
      <t>℃，下火</t>
    </r>
    <r>
      <rPr>
        <sz val="12"/>
        <rFont val="Times New Roman"/>
        <charset val="134"/>
      </rPr>
      <t>__________</t>
    </r>
    <r>
      <rPr>
        <sz val="12"/>
        <rFont val="宋体"/>
        <charset val="134"/>
      </rPr>
      <t>℃，烘烤时间</t>
    </r>
    <r>
      <rPr>
        <sz val="12"/>
        <rFont val="Times New Roman"/>
        <charset val="134"/>
      </rPr>
      <t>__________</t>
    </r>
    <r>
      <rPr>
        <sz val="12"/>
        <rFont val="宋体"/>
        <charset val="134"/>
      </rPr>
      <t>分钟。</t>
    </r>
  </si>
  <si>
    <t xml:space="preserve"> 三文治面包Sandwich(一次法）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</si>
  <si>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</si>
  <si>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、要求面团温度</t>
    </r>
    <r>
      <rPr>
        <sz val="12"/>
        <rFont val="Times New Roman"/>
        <charset val="134"/>
      </rPr>
      <t>28</t>
    </r>
    <r>
      <rPr>
        <sz val="12"/>
        <rFont val="宋体"/>
        <charset val="134"/>
      </rPr>
      <t>℃，求解适用水温。准备好三文治模具。</t>
    </r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</si>
  <si>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、面团搅拌加料顺序：水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糖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蛋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改良剂→慢速拌匀→加面粉、酵母→慢速拌匀、中速搅拌至面筋扩展→加奶油→中速搅拌至面筋完全扩展→加盐，搅拌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分钟至均匀。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</si>
  <si>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、面团在</t>
    </r>
    <r>
      <rPr>
        <sz val="12"/>
        <rFont val="Times New Roman"/>
        <charset val="134"/>
      </rPr>
      <t>28</t>
    </r>
    <r>
      <rPr>
        <sz val="12"/>
        <rFont val="宋体"/>
        <charset val="134"/>
      </rPr>
      <t>℃、</t>
    </r>
    <r>
      <rPr>
        <sz val="12"/>
        <rFont val="Times New Roman"/>
        <charset val="134"/>
      </rPr>
      <t>75%</t>
    </r>
    <r>
      <rPr>
        <sz val="12"/>
        <rFont val="宋体"/>
        <charset val="134"/>
      </rPr>
      <t>相对湿度下发酵约</t>
    </r>
    <r>
      <rPr>
        <sz val="12"/>
        <rFont val="Times New Roman"/>
        <charset val="134"/>
      </rPr>
      <t>60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</si>
  <si>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、主面团分割，分割重量为</t>
    </r>
    <r>
      <rPr>
        <sz val="12"/>
        <rFont val="Times New Roman"/>
        <charset val="134"/>
      </rPr>
      <t>225</t>
    </r>
    <r>
      <rPr>
        <sz val="12"/>
        <rFont val="宋体"/>
        <charset val="134"/>
      </rPr>
      <t>克／个</t>
    </r>
    <r>
      <rPr>
        <sz val="12"/>
        <rFont val="Times New Roman"/>
        <charset val="134"/>
      </rPr>
      <t>×8</t>
    </r>
    <r>
      <rPr>
        <sz val="12"/>
        <rFont val="宋体"/>
        <charset val="134"/>
      </rPr>
      <t>个。</t>
    </r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</si>
  <si>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、面团滚圆，台面松弛约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</si>
  <si>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、最后醒发：</t>
    </r>
    <r>
      <rPr>
        <sz val="12"/>
        <rFont val="Times New Roman"/>
        <charset val="134"/>
      </rPr>
      <t>36</t>
    </r>
    <r>
      <rPr>
        <sz val="12"/>
        <rFont val="宋体"/>
        <charset val="134"/>
      </rPr>
      <t>℃，相对湿度</t>
    </r>
    <r>
      <rPr>
        <sz val="12"/>
        <rFont val="Times New Roman"/>
        <charset val="134"/>
      </rPr>
      <t>85</t>
    </r>
    <r>
      <rPr>
        <sz val="12"/>
        <rFont val="宋体"/>
        <charset val="134"/>
      </rPr>
      <t>％，约</t>
    </r>
    <r>
      <rPr>
        <sz val="12"/>
        <rFont val="Times New Roman"/>
        <charset val="134"/>
      </rPr>
      <t>80~90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</si>
  <si>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8</t>
    </r>
    <r>
      <rPr>
        <sz val="12"/>
        <rFont val="宋体"/>
        <charset val="134"/>
      </rPr>
      <t>、烘烤：上火</t>
    </r>
    <r>
      <rPr>
        <sz val="12"/>
        <rFont val="Times New Roman"/>
        <charset val="134"/>
      </rPr>
      <t>180</t>
    </r>
    <r>
      <rPr>
        <sz val="12"/>
        <rFont val="宋体"/>
        <charset val="134"/>
      </rPr>
      <t>℃，下火</t>
    </r>
    <r>
      <rPr>
        <sz val="12"/>
        <rFont val="Times New Roman"/>
        <charset val="134"/>
      </rPr>
      <t>180</t>
    </r>
    <r>
      <rPr>
        <sz val="12"/>
        <rFont val="宋体"/>
        <charset val="134"/>
      </rPr>
      <t>℃，约</t>
    </r>
    <r>
      <rPr>
        <sz val="12"/>
        <rFont val="Times New Roman"/>
        <charset val="134"/>
      </rPr>
      <t>50</t>
    </r>
    <r>
      <rPr>
        <sz val="12"/>
        <rFont val="宋体"/>
        <charset val="134"/>
      </rPr>
      <t>分钟。</t>
    </r>
  </si>
  <si>
    <t xml:space="preserve"> 牛油排包(一次法)</t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</si>
  <si>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、主面团不需延续发酵，马上分割，分割重量为</t>
    </r>
    <r>
      <rPr>
        <sz val="12"/>
        <rFont val="Times New Roman"/>
        <charset val="134"/>
      </rPr>
      <t>60</t>
    </r>
    <r>
      <rPr>
        <sz val="12"/>
        <rFont val="宋体"/>
        <charset val="134"/>
      </rPr>
      <t>克／个，搓圆松弛</t>
    </r>
    <r>
      <rPr>
        <sz val="12"/>
        <rFont val="Times New Roman"/>
        <charset val="134"/>
      </rPr>
      <t>20min</t>
    </r>
    <r>
      <rPr>
        <sz val="12"/>
        <rFont val="宋体"/>
        <charset val="134"/>
      </rPr>
      <t>。</t>
    </r>
    <r>
      <rPr>
        <sz val="12"/>
        <rFont val="Times New Roman"/>
        <charset val="134"/>
      </rPr>
      <t xml:space="preserve">       </t>
    </r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</si>
  <si>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、面团成型为细长条形，两头稍尖，中间稍鼓，保证一致性，整齐排列在刷油烤盘中。</t>
    </r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</si>
  <si>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、面团制作成型，参见教师示范。之后入醒发箱醒发；</t>
    </r>
  </si>
  <si>
    <r>
      <rPr>
        <sz val="12"/>
        <rFont val="Times New Roman"/>
        <charset val="134"/>
      </rPr>
      <t>6</t>
    </r>
    <r>
      <rPr>
        <sz val="12"/>
        <rFont val="宋体"/>
        <charset val="134"/>
      </rPr>
      <t>、最后醒发：</t>
    </r>
    <r>
      <rPr>
        <sz val="12"/>
        <rFont val="Times New Roman"/>
        <charset val="134"/>
      </rPr>
      <t>38</t>
    </r>
    <r>
      <rPr>
        <sz val="12"/>
        <rFont val="宋体"/>
        <charset val="134"/>
      </rPr>
      <t>℃，</t>
    </r>
    <r>
      <rPr>
        <sz val="12"/>
        <rFont val="Times New Roman"/>
        <charset val="134"/>
      </rPr>
      <t>85</t>
    </r>
    <r>
      <rPr>
        <sz val="12"/>
        <rFont val="宋体"/>
        <charset val="134"/>
      </rPr>
      <t>％相对湿度，约</t>
    </r>
    <r>
      <rPr>
        <sz val="12"/>
        <rFont val="Times New Roman"/>
        <charset val="134"/>
      </rPr>
      <t>60~70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</si>
  <si>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、烘烤：上火</t>
    </r>
    <r>
      <rPr>
        <sz val="12"/>
        <rFont val="Times New Roman"/>
        <charset val="134"/>
      </rPr>
      <t>170</t>
    </r>
    <r>
      <rPr>
        <sz val="12"/>
        <rFont val="宋体"/>
        <charset val="134"/>
      </rPr>
      <t>℃，下火</t>
    </r>
    <r>
      <rPr>
        <sz val="12"/>
        <rFont val="Times New Roman"/>
        <charset val="134"/>
      </rPr>
      <t>190</t>
    </r>
    <r>
      <rPr>
        <sz val="12"/>
        <rFont val="宋体"/>
        <charset val="134"/>
      </rPr>
      <t>℃，约</t>
    </r>
    <r>
      <rPr>
        <sz val="12"/>
        <rFont val="Times New Roman"/>
        <charset val="134"/>
      </rPr>
      <t>20</t>
    </r>
    <r>
      <rPr>
        <sz val="12"/>
        <rFont val="宋体"/>
        <charset val="134"/>
      </rPr>
      <t>分钟。</t>
    </r>
  </si>
  <si>
    <r>
      <rPr>
        <sz val="10"/>
        <rFont val="宋体"/>
        <charset val="134"/>
      </rPr>
      <t>注：一盘量（</t>
    </r>
    <r>
      <rPr>
        <sz val="10"/>
        <rFont val="Times New Roman"/>
        <charset val="134"/>
      </rPr>
      <t>60g/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×12</t>
    </r>
    <r>
      <rPr>
        <sz val="10"/>
        <rFont val="宋体"/>
        <charset val="134"/>
      </rPr>
      <t>个）</t>
    </r>
  </si>
  <si>
    <r>
      <rPr>
        <sz val="12"/>
        <rFont val="Times New Roman"/>
        <charset val="134"/>
      </rPr>
      <t>8</t>
    </r>
    <r>
      <rPr>
        <sz val="12"/>
        <rFont val="宋体"/>
        <charset val="134"/>
      </rPr>
      <t>、出炉后，迅速在表面抹上熔化的奶油。</t>
    </r>
  </si>
  <si>
    <r>
      <rPr>
        <b/>
        <sz val="20"/>
        <rFont val="宋体"/>
        <charset val="134"/>
      </rPr>
      <t>甜餐包</t>
    </r>
    <r>
      <rPr>
        <b/>
        <sz val="20"/>
        <rFont val="Times New Roman"/>
        <charset val="134"/>
      </rPr>
      <t>-</t>
    </r>
    <r>
      <rPr>
        <b/>
        <sz val="20"/>
        <rFont val="宋体"/>
        <charset val="134"/>
      </rPr>
      <t>菠萝包（快速法）</t>
    </r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</si>
  <si>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、要求面团温度</t>
    </r>
    <r>
      <rPr>
        <sz val="12"/>
        <rFont val="Times New Roman"/>
        <charset val="134"/>
      </rPr>
      <t>28</t>
    </r>
    <r>
      <rPr>
        <sz val="12"/>
        <rFont val="宋体"/>
        <charset val="134"/>
      </rPr>
      <t>℃，求解适用水温；提前准备菠萝皮馅料。</t>
    </r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</si>
  <si>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、面团分割后搓圆，加盖塑料膜松弛</t>
    </r>
    <r>
      <rPr>
        <sz val="12"/>
        <rFont val="Times New Roman"/>
        <charset val="134"/>
      </rPr>
      <t>15min</t>
    </r>
    <r>
      <rPr>
        <sz val="12"/>
        <rFont val="宋体"/>
        <charset val="134"/>
      </rPr>
      <t>左右。</t>
    </r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</si>
  <si>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、将菠萝皮面团分割为</t>
    </r>
    <r>
      <rPr>
        <sz val="12"/>
        <rFont val="Times New Roman"/>
        <charset val="134"/>
      </rPr>
      <t>20g/</t>
    </r>
    <r>
      <rPr>
        <sz val="12"/>
        <rFont val="宋体"/>
        <charset val="134"/>
      </rPr>
      <t>个，用面团粘起后手工成型；</t>
    </r>
  </si>
  <si>
    <r>
      <rPr>
        <sz val="12"/>
        <rFont val="Times New Roman"/>
        <charset val="134"/>
      </rPr>
      <t>8</t>
    </r>
    <r>
      <rPr>
        <sz val="12"/>
        <rFont val="宋体"/>
        <charset val="134"/>
      </rPr>
      <t>、入炉前可在表面刷蛋，烘烤：上火</t>
    </r>
    <r>
      <rPr>
        <sz val="12"/>
        <rFont val="Times New Roman"/>
        <charset val="134"/>
      </rPr>
      <t>190</t>
    </r>
    <r>
      <rPr>
        <sz val="12"/>
        <rFont val="宋体"/>
        <charset val="134"/>
      </rPr>
      <t>℃，下火</t>
    </r>
    <r>
      <rPr>
        <sz val="12"/>
        <rFont val="Times New Roman"/>
        <charset val="134"/>
      </rPr>
      <t>160</t>
    </r>
    <r>
      <rPr>
        <sz val="12"/>
        <rFont val="宋体"/>
        <charset val="134"/>
      </rPr>
      <t>℃，约</t>
    </r>
    <r>
      <rPr>
        <sz val="12"/>
        <rFont val="Times New Roman"/>
        <charset val="134"/>
      </rPr>
      <t>15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</si>
  <si>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菠萝皮（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盘量）</t>
    </r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</si>
  <si>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、糖粉过筛，手工糖油拌合法，将糖油搓匀；</t>
    </r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</si>
  <si>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、加入鸡蛋搓匀；</t>
    </r>
  </si>
  <si>
    <t>蛋</t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</si>
  <si>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、面粉过筛后加入拌匀，不可搅拌过度；</t>
    </r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</si>
  <si>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、也可用搅拌机。</t>
    </r>
  </si>
  <si>
    <r>
      <rPr>
        <b/>
        <sz val="20"/>
        <rFont val="Times New Roman"/>
        <charset val="134"/>
      </rPr>
      <t xml:space="preserve"> </t>
    </r>
    <r>
      <rPr>
        <b/>
        <sz val="20"/>
        <rFont val="宋体"/>
        <charset val="134"/>
      </rPr>
      <t>毛毛虫面包（一次法）</t>
    </r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</si>
  <si>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、松弛</t>
    </r>
    <r>
      <rPr>
        <sz val="12"/>
        <rFont val="Times New Roman"/>
        <charset val="134"/>
      </rPr>
      <t>20min</t>
    </r>
    <r>
      <rPr>
        <sz val="12"/>
        <rFont val="宋体"/>
        <charset val="134"/>
      </rPr>
      <t>后，成型为长条形。</t>
    </r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</si>
  <si>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、面团制作成型，参见教师示范。均匀放入刷油的平烤盘上。</t>
    </r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</si>
  <si>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、醒发结束后，在面包表面挤毛毛虫馅料。</t>
    </r>
  </si>
  <si>
    <r>
      <rPr>
        <sz val="12"/>
        <rFont val="Times New Roman"/>
        <charset val="134"/>
      </rPr>
      <t>8</t>
    </r>
    <r>
      <rPr>
        <sz val="12"/>
        <rFont val="宋体"/>
        <charset val="134"/>
      </rPr>
      <t>、烘烤：上火</t>
    </r>
    <r>
      <rPr>
        <sz val="12"/>
        <rFont val="Times New Roman"/>
        <charset val="134"/>
      </rPr>
      <t>185</t>
    </r>
    <r>
      <rPr>
        <sz val="12"/>
        <rFont val="宋体"/>
        <charset val="134"/>
      </rPr>
      <t>℃，下火</t>
    </r>
    <r>
      <rPr>
        <sz val="12"/>
        <rFont val="Times New Roman"/>
        <charset val="134"/>
      </rPr>
      <t>160</t>
    </r>
    <r>
      <rPr>
        <sz val="12"/>
        <rFont val="宋体"/>
        <charset val="134"/>
      </rPr>
      <t>℃，约</t>
    </r>
    <r>
      <rPr>
        <sz val="12"/>
        <rFont val="Times New Roman"/>
        <charset val="134"/>
      </rPr>
      <t>15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</si>
  <si>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毛毛虫装饰（</t>
    </r>
    <r>
      <rPr>
        <sz val="12"/>
        <rFont val="Times New Roman"/>
        <charset val="134"/>
      </rPr>
      <t>9</t>
    </r>
    <r>
      <rPr>
        <sz val="12"/>
        <rFont val="宋体"/>
        <charset val="134"/>
      </rPr>
      <t>盘量，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小组分量）</t>
    </r>
  </si>
  <si>
    <t>色拉油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</si>
  <si>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、先将奶油，色拉油，水一起煮沸；</t>
    </r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</si>
  <si>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、趁热加入面粉，迅速搅拌均匀并糊化；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</si>
  <si>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、冷却至</t>
    </r>
    <r>
      <rPr>
        <sz val="12"/>
        <rFont val="Times New Roman"/>
        <charset val="134"/>
      </rPr>
      <t>60</t>
    </r>
    <r>
      <rPr>
        <sz val="12"/>
        <rFont val="宋体"/>
        <charset val="134"/>
      </rPr>
      <t>℃，蛋分次加入，搅拌均匀。</t>
    </r>
  </si>
  <si>
    <r>
      <rPr>
        <b/>
        <sz val="20"/>
        <rFont val="Times New Roman"/>
        <charset val="134"/>
      </rPr>
      <t xml:space="preserve"> </t>
    </r>
    <r>
      <rPr>
        <b/>
        <sz val="20"/>
        <rFont val="宋体"/>
        <charset val="134"/>
      </rPr>
      <t>豆沙包（快速法）</t>
    </r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</si>
  <si>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、要求面团温度</t>
    </r>
    <r>
      <rPr>
        <sz val="12"/>
        <rFont val="Times New Roman"/>
        <charset val="134"/>
      </rPr>
      <t>28</t>
    </r>
    <r>
      <rPr>
        <sz val="12"/>
        <rFont val="宋体"/>
        <charset val="134"/>
      </rPr>
      <t>℃，求解适用水温。提前准备馅料；</t>
    </r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</si>
  <si>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、面团分割后搓圆，加盖塑料膜松弛</t>
    </r>
    <r>
      <rPr>
        <sz val="12"/>
        <rFont val="Times New Roman"/>
        <charset val="134"/>
      </rPr>
      <t>15min</t>
    </r>
    <r>
      <rPr>
        <sz val="12"/>
        <rFont val="宋体"/>
        <charset val="134"/>
      </rPr>
      <t>左右，擀开成中间厚，周围薄的面团，包豆沙馅</t>
    </r>
    <r>
      <rPr>
        <sz val="12"/>
        <rFont val="Times New Roman"/>
        <charset val="134"/>
      </rPr>
      <t>30</t>
    </r>
    <r>
      <rPr>
        <sz val="12"/>
        <rFont val="宋体"/>
        <charset val="134"/>
      </rPr>
      <t>克，做成花式豆沙包，入炉前刷蛋；</t>
    </r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</si>
  <si>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、具体制作成型，参见教师示范。均匀放入刷油的平烤盘上。</t>
    </r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</si>
  <si>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、烘烤：上火</t>
    </r>
    <r>
      <rPr>
        <sz val="12"/>
        <rFont val="Times New Roman"/>
        <charset val="134"/>
      </rPr>
      <t>185</t>
    </r>
    <r>
      <rPr>
        <sz val="12"/>
        <rFont val="宋体"/>
        <charset val="134"/>
      </rPr>
      <t>℃，下火</t>
    </r>
    <r>
      <rPr>
        <sz val="12"/>
        <rFont val="Times New Roman"/>
        <charset val="134"/>
      </rPr>
      <t>160</t>
    </r>
    <r>
      <rPr>
        <sz val="12"/>
        <rFont val="宋体"/>
        <charset val="134"/>
      </rPr>
      <t>℃，约</t>
    </r>
    <r>
      <rPr>
        <sz val="12"/>
        <rFont val="Times New Roman"/>
        <charset val="134"/>
      </rPr>
      <t>15</t>
    </r>
    <r>
      <rPr>
        <sz val="12"/>
        <rFont val="宋体"/>
        <charset val="134"/>
      </rPr>
      <t>分钟。</t>
    </r>
  </si>
  <si>
    <t>、</t>
  </si>
  <si>
    <r>
      <rPr>
        <b/>
        <sz val="12"/>
        <rFont val="Times New Roman"/>
        <charset val="134"/>
      </rPr>
      <t>每组需要豆沙</t>
    </r>
    <r>
      <rPr>
        <b/>
        <sz val="12"/>
        <rFont val="Times New Roman"/>
        <charset val="134"/>
      </rPr>
      <t>800</t>
    </r>
    <r>
      <rPr>
        <b/>
        <sz val="12"/>
        <rFont val="宋体"/>
        <charset val="134"/>
      </rPr>
      <t>克</t>
    </r>
  </si>
  <si>
    <t>辫子包（一次法）</t>
  </si>
  <si>
    <r>
      <rPr>
        <b/>
        <sz val="12"/>
        <rFont val="宋体"/>
        <charset val="134"/>
      </rPr>
      <t>面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团</t>
    </r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</si>
  <si>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、要求面团温度</t>
    </r>
    <r>
      <rPr>
        <sz val="12"/>
        <rFont val="Times New Roman"/>
        <charset val="134"/>
      </rPr>
      <t>24</t>
    </r>
    <r>
      <rPr>
        <sz val="12"/>
        <rFont val="宋体"/>
        <charset val="134"/>
      </rPr>
      <t>℃，求解适用水温。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</si>
  <si>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、面团用塑料纸包好，送入冰箱内冷冻发酵</t>
    </r>
    <r>
      <rPr>
        <sz val="12"/>
        <rFont val="Times New Roman"/>
        <charset val="134"/>
      </rPr>
      <t>60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</si>
  <si>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、面团分割，分割重量为</t>
    </r>
    <r>
      <rPr>
        <sz val="12"/>
        <rFont val="Times New Roman"/>
        <charset val="134"/>
      </rPr>
      <t>50</t>
    </r>
    <r>
      <rPr>
        <sz val="12"/>
        <rFont val="宋体"/>
        <charset val="134"/>
      </rPr>
      <t>克／条。</t>
    </r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</si>
  <si>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、面团搓条，台面松弛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</si>
  <si>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6</t>
    </r>
    <r>
      <rPr>
        <sz val="12"/>
        <rFont val="宋体"/>
        <charset val="134"/>
      </rPr>
      <t>、面团搓均匀长条，编辨成型（见示范）后摆盘。</t>
    </r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</si>
  <si>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、最后醒发：</t>
    </r>
    <r>
      <rPr>
        <sz val="12"/>
        <rFont val="Times New Roman"/>
        <charset val="134"/>
      </rPr>
      <t>36</t>
    </r>
    <r>
      <rPr>
        <sz val="12"/>
        <rFont val="宋体"/>
        <charset val="134"/>
      </rPr>
      <t>℃，</t>
    </r>
    <r>
      <rPr>
        <sz val="12"/>
        <rFont val="Times New Roman"/>
        <charset val="134"/>
      </rPr>
      <t>82</t>
    </r>
    <r>
      <rPr>
        <sz val="12"/>
        <rFont val="宋体"/>
        <charset val="134"/>
      </rPr>
      <t>％相对湿度，约</t>
    </r>
    <r>
      <rPr>
        <sz val="12"/>
        <rFont val="Times New Roman"/>
        <charset val="134"/>
      </rPr>
      <t>50~60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</si>
  <si>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8</t>
    </r>
    <r>
      <rPr>
        <sz val="12"/>
        <rFont val="宋体"/>
        <charset val="134"/>
      </rPr>
      <t>、刷两次蛋水，撒芝麻，入炉烘烤。</t>
    </r>
  </si>
  <si>
    <r>
      <rPr>
        <sz val="12"/>
        <rFont val="Times New Roman"/>
        <charset val="134"/>
      </rPr>
      <t>9</t>
    </r>
    <r>
      <rPr>
        <sz val="12"/>
        <rFont val="宋体"/>
        <charset val="134"/>
      </rPr>
      <t>、烘烤：上火</t>
    </r>
    <r>
      <rPr>
        <sz val="12"/>
        <rFont val="Times New Roman"/>
        <charset val="134"/>
      </rPr>
      <t>175</t>
    </r>
    <r>
      <rPr>
        <sz val="12"/>
        <rFont val="宋体"/>
        <charset val="134"/>
      </rPr>
      <t>℃，下火</t>
    </r>
    <r>
      <rPr>
        <sz val="12"/>
        <rFont val="Times New Roman"/>
        <charset val="134"/>
      </rPr>
      <t>165</t>
    </r>
    <r>
      <rPr>
        <sz val="12"/>
        <rFont val="宋体"/>
        <charset val="134"/>
      </rPr>
      <t>℃，约</t>
    </r>
    <r>
      <rPr>
        <sz val="12"/>
        <rFont val="Times New Roman"/>
        <charset val="134"/>
      </rPr>
      <t>31</t>
    </r>
    <r>
      <rPr>
        <sz val="12"/>
        <rFont val="宋体"/>
        <charset val="134"/>
      </rPr>
      <t>分钟。</t>
    </r>
  </si>
  <si>
    <t>全班共用芝麻500克</t>
  </si>
  <si>
    <t>汉堡包（二次法）</t>
  </si>
  <si>
    <t xml:space="preserve">      姓名                                          实验日期     </t>
  </si>
  <si>
    <t>实验预备</t>
  </si>
  <si>
    <t>检查各种原材料是否齐备（以下为两盘的量）；</t>
  </si>
  <si>
    <t>准备冰水或温水；蛋刷，油刷各一把；牙刀一把；</t>
  </si>
  <si>
    <t>提前预备分割好塑料薄膜，包装袋；准备好垃圾袋，洗洁精；</t>
  </si>
  <si>
    <t>需要汉堡包专用模具；可准备适量生菜，番茄，火腿作为夹心馅料；</t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</si>
  <si>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、面种于</t>
    </r>
    <r>
      <rPr>
        <sz val="12"/>
        <rFont val="Times New Roman"/>
        <charset val="134"/>
      </rPr>
      <t>28</t>
    </r>
    <r>
      <rPr>
        <sz val="12"/>
        <rFont val="宋体"/>
        <charset val="134"/>
      </rPr>
      <t>℃、</t>
    </r>
    <r>
      <rPr>
        <sz val="12"/>
        <rFont val="Times New Roman"/>
        <charset val="134"/>
      </rPr>
      <t>75%</t>
    </r>
    <r>
      <rPr>
        <sz val="12"/>
        <rFont val="宋体"/>
        <charset val="134"/>
      </rPr>
      <t>相对湿度下，发酵约</t>
    </r>
    <r>
      <rPr>
        <sz val="12"/>
        <rFont val="Times New Roman"/>
        <charset val="134"/>
      </rPr>
      <t>16</t>
    </r>
    <r>
      <rPr>
        <sz val="12"/>
        <rFont val="宋体"/>
        <charset val="134"/>
      </rPr>
      <t>小时。</t>
    </r>
  </si>
  <si>
    <r>
      <rPr>
        <sz val="12"/>
        <rFont val="Times New Roman"/>
        <charset val="134"/>
      </rPr>
      <t>适用水温＝理想面团温度</t>
    </r>
    <r>
      <rPr>
        <sz val="12"/>
        <rFont val="Times New Roman"/>
        <charset val="134"/>
      </rPr>
      <t>____</t>
    </r>
    <r>
      <rPr>
        <sz val="12"/>
        <rFont val="Times New Roman"/>
        <charset val="134"/>
      </rPr>
      <t>×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－（室温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＋粉温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＋摩擦升温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）＝</t>
    </r>
  </si>
  <si>
    <t xml:space="preserve">主面团   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</si>
  <si>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、要求主面团温度</t>
    </r>
    <r>
      <rPr>
        <sz val="12"/>
        <rFont val="Times New Roman"/>
        <charset val="134"/>
      </rPr>
      <t>28</t>
    </r>
    <r>
      <rPr>
        <sz val="12"/>
        <rFont val="宋体"/>
        <charset val="134"/>
      </rPr>
      <t>℃，求解适用水温；</t>
    </r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</si>
  <si>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、主面团搅拌加料顺序：发酵后面种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水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糖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蛋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改良剂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慢速拌匀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加入面粉、酵母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慢速拌匀、中速搅拌至面筋扩展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加入奶油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中速搅拌至面筋完全扩展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加入盐，搅拌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分钟至均匀；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</si>
  <si>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</si>
  <si>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、分割重量为</t>
    </r>
    <r>
      <rPr>
        <sz val="12"/>
        <rFont val="Times New Roman"/>
        <charset val="134"/>
      </rPr>
      <t>65</t>
    </r>
    <r>
      <rPr>
        <sz val="12"/>
        <rFont val="宋体"/>
        <charset val="134"/>
      </rPr>
      <t>克／个；</t>
    </r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</si>
  <si>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、面团滚圆，入模具；模具表面刷油；</t>
    </r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</si>
  <si>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、最后醒发：</t>
    </r>
    <r>
      <rPr>
        <sz val="12"/>
        <rFont val="Times New Roman"/>
        <charset val="134"/>
      </rPr>
      <t>36</t>
    </r>
    <r>
      <rPr>
        <sz val="12"/>
        <rFont val="宋体"/>
        <charset val="134"/>
      </rPr>
      <t>℃，</t>
    </r>
    <r>
      <rPr>
        <sz val="12"/>
        <rFont val="Times New Roman"/>
        <charset val="134"/>
      </rPr>
      <t>85</t>
    </r>
    <r>
      <rPr>
        <sz val="12"/>
        <rFont val="宋体"/>
        <charset val="134"/>
      </rPr>
      <t>％相对湿度，约</t>
    </r>
    <r>
      <rPr>
        <sz val="12"/>
        <rFont val="Times New Roman"/>
        <charset val="134"/>
      </rPr>
      <t>80~90</t>
    </r>
    <r>
      <rPr>
        <sz val="12"/>
        <rFont val="宋体"/>
        <charset val="134"/>
      </rPr>
      <t>分钟；</t>
    </r>
  </si>
  <si>
    <r>
      <rPr>
        <sz val="12"/>
        <rFont val="Times New Roman"/>
        <charset val="134"/>
      </rPr>
      <t>8</t>
    </r>
    <r>
      <rPr>
        <sz val="12"/>
        <rFont val="宋体"/>
        <charset val="134"/>
      </rPr>
      <t>、烘烤：上火</t>
    </r>
    <r>
      <rPr>
        <sz val="12"/>
        <rFont val="Times New Roman"/>
        <charset val="134"/>
      </rPr>
      <t>180</t>
    </r>
    <r>
      <rPr>
        <sz val="12"/>
        <rFont val="宋体"/>
        <charset val="134"/>
      </rPr>
      <t>℃，下火</t>
    </r>
    <r>
      <rPr>
        <sz val="12"/>
        <rFont val="Times New Roman"/>
        <charset val="134"/>
      </rPr>
      <t>160</t>
    </r>
    <r>
      <rPr>
        <sz val="12"/>
        <rFont val="宋体"/>
        <charset val="134"/>
      </rPr>
      <t>℃，约</t>
    </r>
    <r>
      <rPr>
        <sz val="12"/>
        <rFont val="Times New Roman"/>
        <charset val="134"/>
      </rPr>
      <t>20</t>
    </r>
    <r>
      <rPr>
        <sz val="12"/>
        <rFont val="宋体"/>
        <charset val="134"/>
      </rPr>
      <t>分钟；</t>
    </r>
  </si>
  <si>
    <r>
      <rPr>
        <sz val="12"/>
        <rFont val="Times New Roman"/>
        <charset val="134"/>
      </rPr>
      <t>9</t>
    </r>
    <r>
      <rPr>
        <sz val="12"/>
        <rFont val="宋体"/>
        <charset val="134"/>
      </rPr>
      <t>、出炉后趁热脱模，于冷却架上冷却至室温。</t>
    </r>
  </si>
  <si>
    <r>
      <rPr>
        <sz val="12"/>
        <rFont val="Times New Roman"/>
        <charset val="134"/>
      </rPr>
      <t>10</t>
    </r>
    <r>
      <rPr>
        <sz val="12"/>
        <rFont val="宋体"/>
        <charset val="134"/>
      </rPr>
      <t>、可准备适当番茄，生菜，火腿作为馅料夹在面包中间；</t>
    </r>
  </si>
  <si>
    <r>
      <rPr>
        <sz val="12"/>
        <rFont val="Times New Roman"/>
        <charset val="134"/>
      </rPr>
      <t>适用水温＝理想面团温度</t>
    </r>
    <r>
      <rPr>
        <sz val="12"/>
        <rFont val="Times New Roman"/>
        <charset val="134"/>
      </rPr>
      <t>____</t>
    </r>
    <r>
      <rPr>
        <sz val="12"/>
        <rFont val="Times New Roman"/>
        <charset val="134"/>
      </rPr>
      <t>×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－（室温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＋粉温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＋摩擦升温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＋发酵后面种温度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）＝</t>
    </r>
  </si>
  <si>
    <t>最后醒发：温度_____℃，相对湿度_____%,醒发用时______分钟。</t>
  </si>
  <si>
    <r>
      <rPr>
        <sz val="12"/>
        <rFont val="宋体"/>
        <charset val="134"/>
      </rPr>
      <t>烘烤：上火__</t>
    </r>
    <r>
      <rPr>
        <sz val="12"/>
        <rFont val="宋体"/>
        <charset val="134"/>
      </rPr>
      <t>_____</t>
    </r>
    <r>
      <rPr>
        <sz val="12"/>
        <rFont val="宋体"/>
        <charset val="134"/>
      </rPr>
      <t>___℃，下火_</t>
    </r>
    <r>
      <rPr>
        <sz val="12"/>
        <rFont val="宋体"/>
        <charset val="134"/>
      </rPr>
      <t>_____</t>
    </r>
    <r>
      <rPr>
        <sz val="12"/>
        <rFont val="宋体"/>
        <charset val="134"/>
      </rPr>
      <t>____℃，烘烤时间__</t>
    </r>
    <r>
      <rPr>
        <sz val="12"/>
        <rFont val="宋体"/>
        <charset val="134"/>
      </rPr>
      <t>_____</t>
    </r>
    <r>
      <rPr>
        <sz val="12"/>
        <rFont val="宋体"/>
        <charset val="134"/>
      </rPr>
      <t>___分钟。</t>
    </r>
  </si>
  <si>
    <t xml:space="preserve"> 软式餐包-玉米火腿包（一次法）</t>
  </si>
  <si>
    <r>
      <rPr>
        <sz val="12"/>
        <rFont val="宋体"/>
        <charset val="134"/>
      </rPr>
      <t xml:space="preserve">       </t>
    </r>
    <r>
      <rPr>
        <sz val="12"/>
        <rFont val="宋体"/>
        <charset val="134"/>
      </rPr>
      <t>姓名</t>
    </r>
    <r>
      <rPr>
        <sz val="12"/>
        <rFont val="宋体"/>
        <charset val="134"/>
      </rPr>
      <t xml:space="preserve">                                              </t>
    </r>
    <r>
      <rPr>
        <sz val="12"/>
        <rFont val="宋体"/>
        <charset val="134"/>
      </rPr>
      <t>实验日期</t>
    </r>
  </si>
  <si>
    <t>检查各种原材料是否齐备；</t>
  </si>
  <si>
    <r>
      <rPr>
        <sz val="12"/>
        <rFont val="宋体"/>
        <charset val="134"/>
      </rPr>
      <t>准备冰水或温水；蛋刷，油刷各一把；刮板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块；</t>
    </r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</si>
  <si>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、要求主面团温度</t>
    </r>
    <r>
      <rPr>
        <sz val="12"/>
        <rFont val="Times New Roman"/>
        <charset val="134"/>
      </rPr>
      <t>28</t>
    </r>
    <r>
      <rPr>
        <sz val="12"/>
        <rFont val="宋体"/>
        <charset val="134"/>
      </rPr>
      <t>℃，求解适用水温。准备好馅料；</t>
    </r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</si>
  <si>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、主面团搅拌加料顺序：高筋粉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酵母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水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糖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蛋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改良剂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慢速拌匀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慢速拌匀、中速搅拌至面筋扩展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加入奶油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中速搅拌至面筋完全扩展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加入盐，搅拌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分钟至均匀；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</si>
  <si>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、主面团直接分割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克／个，松弛</t>
    </r>
    <r>
      <rPr>
        <sz val="12"/>
        <rFont val="Times New Roman"/>
        <charset val="134"/>
      </rPr>
      <t>20min</t>
    </r>
    <r>
      <rPr>
        <sz val="12"/>
        <rFont val="宋体"/>
        <charset val="134"/>
      </rPr>
      <t>后，分别成型为长条形，并按照老师要求编成三辫形状，放在刷油的烤盘上；</t>
    </r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</si>
  <si>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、最后醒发：</t>
    </r>
    <r>
      <rPr>
        <sz val="12"/>
        <rFont val="Times New Roman"/>
        <charset val="134"/>
      </rPr>
      <t>36</t>
    </r>
    <r>
      <rPr>
        <sz val="12"/>
        <rFont val="宋体"/>
        <charset val="134"/>
      </rPr>
      <t>℃，</t>
    </r>
    <r>
      <rPr>
        <sz val="12"/>
        <rFont val="Times New Roman"/>
        <charset val="134"/>
      </rPr>
      <t>85</t>
    </r>
    <r>
      <rPr>
        <sz val="12"/>
        <rFont val="宋体"/>
        <charset val="134"/>
      </rPr>
      <t>％相对湿度，约</t>
    </r>
    <r>
      <rPr>
        <sz val="12"/>
        <rFont val="Times New Roman"/>
        <charset val="134"/>
      </rPr>
      <t>60~70</t>
    </r>
    <r>
      <rPr>
        <sz val="12"/>
        <rFont val="宋体"/>
        <charset val="134"/>
      </rPr>
      <t>分钟；</t>
    </r>
  </si>
  <si>
    <r>
      <rPr>
        <sz val="12"/>
        <rFont val="Times New Roman"/>
        <charset val="134"/>
      </rPr>
      <t>6</t>
    </r>
    <r>
      <rPr>
        <sz val="12"/>
        <rFont val="宋体"/>
        <charset val="134"/>
      </rPr>
      <t>、烘烤：上火</t>
    </r>
    <r>
      <rPr>
        <sz val="12"/>
        <rFont val="Times New Roman"/>
        <charset val="134"/>
      </rPr>
      <t>185</t>
    </r>
    <r>
      <rPr>
        <sz val="12"/>
        <rFont val="宋体"/>
        <charset val="134"/>
      </rPr>
      <t>℃，下火</t>
    </r>
    <r>
      <rPr>
        <sz val="12"/>
        <rFont val="Times New Roman"/>
        <charset val="134"/>
      </rPr>
      <t>160</t>
    </r>
    <r>
      <rPr>
        <sz val="12"/>
        <rFont val="宋体"/>
        <charset val="134"/>
      </rPr>
      <t>℃，约</t>
    </r>
    <r>
      <rPr>
        <sz val="12"/>
        <rFont val="Times New Roman"/>
        <charset val="134"/>
      </rPr>
      <t>20</t>
    </r>
    <r>
      <rPr>
        <sz val="12"/>
        <rFont val="宋体"/>
        <charset val="134"/>
      </rPr>
      <t>分钟。</t>
    </r>
  </si>
  <si>
    <r>
      <rPr>
        <sz val="12"/>
        <rFont val="宋体"/>
        <charset val="134"/>
      </rPr>
      <t>适用水温＝理想面团温度</t>
    </r>
    <r>
      <rPr>
        <sz val="12"/>
        <rFont val="Times New Roman"/>
        <charset val="134"/>
      </rPr>
      <t>____</t>
    </r>
    <r>
      <rPr>
        <sz val="12"/>
        <rFont val="Times New Roman"/>
        <charset val="134"/>
      </rPr>
      <t>×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－（室温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＋粉温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＋摩擦升温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＋发酵后面种温度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）＝</t>
    </r>
  </si>
  <si>
    <t>馅料及制作方法</t>
  </si>
  <si>
    <r>
      <rPr>
        <sz val="12"/>
        <rFont val="宋体"/>
        <charset val="134"/>
      </rPr>
      <t>玉米火腿馅（</t>
    </r>
    <r>
      <rPr>
        <sz val="12"/>
        <rFont val="Times New Roman"/>
        <charset val="134"/>
      </rPr>
      <t>9</t>
    </r>
    <r>
      <rPr>
        <sz val="12"/>
        <rFont val="宋体"/>
        <charset val="134"/>
      </rPr>
      <t>盘量）</t>
    </r>
  </si>
  <si>
    <t>玉米</t>
  </si>
  <si>
    <t>将各种原料切碎后混合均匀即可。</t>
  </si>
  <si>
    <t>青豆</t>
  </si>
  <si>
    <t>火腿碎</t>
  </si>
  <si>
    <t>胡萝卜粒</t>
  </si>
  <si>
    <t>沙拉酱</t>
  </si>
  <si>
    <t>实验结果及分析：</t>
  </si>
  <si>
    <t>法国包、麦穗包、农夫包（二次法）</t>
  </si>
  <si>
    <r>
      <rPr>
        <sz val="12"/>
        <rFont val="宋体"/>
        <charset val="134"/>
      </rPr>
      <t>姓名</t>
    </r>
    <r>
      <rPr>
        <sz val="12"/>
        <rFont val="宋体"/>
        <charset val="134"/>
      </rPr>
      <t xml:space="preserve">                </t>
    </r>
    <r>
      <rPr>
        <sz val="12"/>
        <rFont val="宋体"/>
        <charset val="134"/>
      </rPr>
      <t>实验日期</t>
    </r>
  </si>
  <si>
    <t>检查各种原材料是否齐备（以下约为五条的量）；</t>
  </si>
  <si>
    <t>准备冰水或温水；牙刀一把；</t>
  </si>
  <si>
    <t>提前预备分割好塑料薄膜，帆布（仅限教师示范用），包装袋；准备好垃圾袋，洗洁精；</t>
  </si>
  <si>
    <t>准备锋利小刀；准备蒜蓉酱。</t>
  </si>
  <si>
    <r>
      <rPr>
        <sz val="12"/>
        <rFont val="宋体"/>
        <charset val="134"/>
      </rPr>
      <t>1、要求面种温度</t>
    </r>
    <r>
      <rPr>
        <sz val="12"/>
        <rFont val="宋体"/>
        <charset val="134"/>
      </rPr>
      <t>26</t>
    </r>
    <r>
      <rPr>
        <sz val="12"/>
        <rFont val="宋体"/>
        <charset val="134"/>
      </rPr>
      <t>℃，求解适用水温。</t>
    </r>
  </si>
  <si>
    <r>
      <rPr>
        <sz val="12"/>
        <rFont val="宋体"/>
        <charset val="134"/>
      </rPr>
      <t>2、面种搅拌至卷起阶段。记录面种温度：</t>
    </r>
    <r>
      <rPr>
        <sz val="12"/>
        <rFont val="宋体"/>
        <charset val="134"/>
      </rPr>
      <t>_________℃。</t>
    </r>
  </si>
  <si>
    <r>
      <rPr>
        <sz val="12"/>
        <rFont val="宋体"/>
        <charset val="134"/>
      </rPr>
      <t>3、面种于</t>
    </r>
    <r>
      <rPr>
        <sz val="12"/>
        <rFont val="宋体"/>
        <charset val="134"/>
      </rPr>
      <t>28℃、75%相对湿度下，发酵约3小时。</t>
    </r>
  </si>
  <si>
    <r>
      <rPr>
        <sz val="12"/>
        <rFont val="宋体"/>
        <charset val="134"/>
      </rPr>
      <t>4、记录面种发酵时间：</t>
    </r>
    <r>
      <rPr>
        <sz val="12"/>
        <rFont val="宋体"/>
        <charset val="134"/>
      </rPr>
      <t>______发酵后面种温度______℃。</t>
    </r>
  </si>
  <si>
    <t>5、记录发酵后面种状态：</t>
  </si>
  <si>
    <r>
      <rPr>
        <sz val="12"/>
        <rFont val="宋体"/>
        <charset val="134"/>
      </rPr>
      <t>适用水温＝理想面团温度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×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－（室温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＋粉温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＋摩擦升温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）＝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</si>
  <si>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、要求主面团温度</t>
    </r>
    <r>
      <rPr>
        <sz val="12"/>
        <rFont val="宋体"/>
        <charset val="134"/>
      </rPr>
      <t>26℃，求解适用水温。</t>
    </r>
  </si>
  <si>
    <r>
      <rPr>
        <sz val="12"/>
        <rFont val="宋体"/>
        <charset val="134"/>
      </rPr>
      <t>2、主面团搅拌加料顺序：发酵后面种+水+盐</t>
    </r>
    <r>
      <rPr>
        <sz val="12"/>
        <rFont val="宋体"/>
        <charset val="134"/>
      </rPr>
      <t>+</t>
    </r>
    <r>
      <rPr>
        <sz val="12"/>
        <rFont val="宋体"/>
        <charset val="134"/>
      </rPr>
      <t>改良剂——慢速拌匀——加入面粉、酵母——慢速拌匀、中速搅拌至面筋完全扩展。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</si>
  <si>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、主面团延续发酵</t>
    </r>
    <r>
      <rPr>
        <sz val="12"/>
        <rFont val="Times New Roman"/>
        <charset val="134"/>
      </rPr>
      <t>30</t>
    </r>
    <r>
      <rPr>
        <sz val="12"/>
        <rFont val="宋体"/>
        <charset val="134"/>
      </rPr>
      <t>分钟后分割，分割重量为</t>
    </r>
    <r>
      <rPr>
        <sz val="12"/>
        <rFont val="Times New Roman"/>
        <charset val="134"/>
      </rPr>
      <t>350</t>
    </r>
    <r>
      <rPr>
        <sz val="12"/>
        <rFont val="宋体"/>
        <charset val="134"/>
      </rPr>
      <t>克／个×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个</t>
    </r>
    <r>
      <rPr>
        <sz val="12"/>
        <rFont val="宋体"/>
        <charset val="134"/>
      </rPr>
      <t>。</t>
    </r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</si>
  <si>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、面团滚圆，台面松弛</t>
    </r>
    <r>
      <rPr>
        <sz val="12"/>
        <rFont val="Times New Roman"/>
        <charset val="134"/>
      </rPr>
      <t>30</t>
    </r>
    <r>
      <rPr>
        <sz val="12"/>
        <rFont val="宋体"/>
        <charset val="134"/>
      </rPr>
      <t>分钟</t>
    </r>
    <r>
      <rPr>
        <sz val="12"/>
        <rFont val="宋体"/>
        <charset val="134"/>
      </rPr>
      <t>。</t>
    </r>
  </si>
  <si>
    <t>5、法国包、麦穗包：面团制作成长棍形（长度55-60cm），放入撒面粉的干净平烤盘上，每盘放3条。    农夫包：面团再滚圆，表面湿水粘上全麦粉。</t>
  </si>
  <si>
    <r>
      <rPr>
        <sz val="12"/>
        <rFont val="Times New Roman"/>
        <charset val="134"/>
      </rPr>
      <t>6</t>
    </r>
    <r>
      <rPr>
        <sz val="12"/>
        <rFont val="宋体"/>
        <charset val="134"/>
      </rPr>
      <t>、最后醒发：</t>
    </r>
    <r>
      <rPr>
        <sz val="12"/>
        <rFont val="Times New Roman"/>
        <charset val="134"/>
      </rPr>
      <t>32</t>
    </r>
    <r>
      <rPr>
        <sz val="12"/>
        <rFont val="宋体"/>
        <charset val="134"/>
      </rPr>
      <t>℃，</t>
    </r>
    <r>
      <rPr>
        <sz val="12"/>
        <rFont val="Times New Roman"/>
        <charset val="134"/>
      </rPr>
      <t>80</t>
    </r>
    <r>
      <rPr>
        <sz val="12"/>
        <rFont val="宋体"/>
        <charset val="134"/>
      </rPr>
      <t>％相对湿度，约</t>
    </r>
    <r>
      <rPr>
        <sz val="12"/>
        <rFont val="Times New Roman"/>
        <charset val="134"/>
      </rPr>
      <t>45-55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</si>
  <si>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、</t>
    </r>
    <r>
      <rPr>
        <b/>
        <sz val="12"/>
        <rFont val="宋体"/>
        <charset val="134"/>
      </rPr>
      <t>法国包：面团用利刀切裂口（见示范），烤炉喷蒸汽入炉。</t>
    </r>
    <r>
      <rPr>
        <b/>
        <sz val="12"/>
        <rFont val="Times New Roman"/>
        <charset val="134"/>
      </rPr>
      <t xml:space="preserve">                                                                                            </t>
    </r>
    <r>
      <rPr>
        <b/>
        <sz val="12"/>
        <rFont val="宋体"/>
        <charset val="134"/>
      </rPr>
      <t>麦穗包：醒发至8成时，用剪刀将面包剪开成麦穗状（见示范），继续醒发至9成。</t>
    </r>
    <r>
      <rPr>
        <b/>
        <sz val="12"/>
        <rFont val="Times New Roman"/>
        <charset val="134"/>
      </rPr>
      <t xml:space="preserve">                                                               </t>
    </r>
    <r>
      <rPr>
        <b/>
        <sz val="12"/>
        <rFont val="宋体"/>
        <charset val="134"/>
      </rPr>
      <t>农夫包：面团用锋利小刀在表面割出网状方格（见示范）。</t>
    </r>
  </si>
  <si>
    <r>
      <rPr>
        <sz val="12"/>
        <rFont val="Times New Roman"/>
        <charset val="134"/>
      </rPr>
      <t>8</t>
    </r>
    <r>
      <rPr>
        <sz val="12"/>
        <rFont val="宋体"/>
        <charset val="134"/>
      </rPr>
      <t>、烘烤：上火</t>
    </r>
    <r>
      <rPr>
        <sz val="12"/>
        <rFont val="Times New Roman"/>
        <charset val="134"/>
      </rPr>
      <t>220</t>
    </r>
    <r>
      <rPr>
        <sz val="12"/>
        <rFont val="宋体"/>
        <charset val="134"/>
      </rPr>
      <t>℃，下火</t>
    </r>
    <r>
      <rPr>
        <sz val="12"/>
        <rFont val="Times New Roman"/>
        <charset val="134"/>
      </rPr>
      <t>200</t>
    </r>
    <r>
      <rPr>
        <sz val="12"/>
        <rFont val="宋体"/>
        <charset val="134"/>
      </rPr>
      <t>℃，约</t>
    </r>
    <r>
      <rPr>
        <sz val="12"/>
        <rFont val="Times New Roman"/>
        <charset val="134"/>
      </rPr>
      <t>25</t>
    </r>
    <r>
      <rPr>
        <sz val="12"/>
        <rFont val="宋体"/>
        <charset val="134"/>
      </rPr>
      <t>分钟。</t>
    </r>
  </si>
  <si>
    <r>
      <rPr>
        <sz val="12"/>
        <rFont val="宋体"/>
        <charset val="134"/>
      </rPr>
      <t>适用水温＝理想面团温度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×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－（室温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＋粉温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＋摩擦升温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＋发酵后面种温度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）＝</t>
    </r>
  </si>
  <si>
    <t>馅料制作</t>
  </si>
  <si>
    <t>蒜茸馅（9盘量）（制作法国包时准备，其余不用）</t>
  </si>
  <si>
    <t>1，将奶油加热熔化；</t>
  </si>
  <si>
    <t>蒜茸</t>
  </si>
  <si>
    <t>2，加入蒜蓉拌匀；</t>
  </si>
  <si>
    <t>备注：奶油如含较高盐，配方可以不加盐；</t>
  </si>
  <si>
    <t>法国包（过夜面团法）</t>
  </si>
  <si>
    <t>检查各种原材料是否齐备（以下为五条的量）；提前一晚打好面种；</t>
  </si>
  <si>
    <t>准备锋利小刀；准备蒜蓉酱；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</si>
  <si>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、要求面种温度</t>
    </r>
    <r>
      <rPr>
        <sz val="12"/>
        <rFont val="Times New Roman"/>
        <charset val="134"/>
      </rPr>
      <t>22</t>
    </r>
    <r>
      <rPr>
        <sz val="12"/>
        <rFont val="宋体"/>
        <charset val="134"/>
      </rPr>
      <t>℃，求解适用水温。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</si>
  <si>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、面种于室温、</t>
    </r>
    <r>
      <rPr>
        <sz val="12"/>
        <rFont val="Times New Roman"/>
        <charset val="134"/>
      </rPr>
      <t>75%</t>
    </r>
    <r>
      <rPr>
        <sz val="12"/>
        <rFont val="宋体"/>
        <charset val="134"/>
      </rPr>
      <t>相对湿度下，发酵过夜（约</t>
    </r>
    <r>
      <rPr>
        <sz val="12"/>
        <rFont val="Times New Roman"/>
        <charset val="134"/>
      </rPr>
      <t>16</t>
    </r>
    <r>
      <rPr>
        <sz val="12"/>
        <rFont val="宋体"/>
        <charset val="134"/>
      </rPr>
      <t>小时）。</t>
    </r>
  </si>
  <si>
    <r>
      <rPr>
        <sz val="12"/>
        <rFont val="Times New Roman"/>
        <charset val="134"/>
      </rPr>
      <t>适用水温＝理想面团温度</t>
    </r>
    <r>
      <rPr>
        <sz val="12"/>
        <rFont val="Times New Roman"/>
        <charset val="134"/>
      </rPr>
      <t>____×3</t>
    </r>
    <r>
      <rPr>
        <sz val="12"/>
        <rFont val="宋体"/>
        <charset val="134"/>
      </rPr>
      <t>－（室温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＋粉温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＋摩擦升温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）＝</t>
    </r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</si>
  <si>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、要求主面团温度</t>
    </r>
    <r>
      <rPr>
        <sz val="12"/>
        <rFont val="Times New Roman"/>
        <charset val="134"/>
      </rPr>
      <t>26</t>
    </r>
    <r>
      <rPr>
        <sz val="12"/>
        <rFont val="宋体"/>
        <charset val="134"/>
      </rPr>
      <t>℃，求解适用水温；</t>
    </r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</si>
  <si>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、主面团搅拌加料顺序：发酵后面种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水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盐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改良剂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慢速拌匀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加入面粉、酵母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慢速拌匀、中速搅拌至面筋完全扩展。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</si>
  <si>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、主面团延续发酵</t>
    </r>
    <r>
      <rPr>
        <sz val="12"/>
        <rFont val="Times New Roman"/>
        <charset val="134"/>
      </rPr>
      <t>6</t>
    </r>
    <r>
      <rPr>
        <sz val="12"/>
        <rFont val="Times New Roman"/>
        <charset val="134"/>
      </rPr>
      <t>0</t>
    </r>
    <r>
      <rPr>
        <sz val="12"/>
        <rFont val="宋体"/>
        <charset val="134"/>
      </rPr>
      <t>分钟后翻面，再松弛</t>
    </r>
    <r>
      <rPr>
        <sz val="12"/>
        <rFont val="Times New Roman"/>
        <charset val="134"/>
      </rPr>
      <t>30</t>
    </r>
    <r>
      <rPr>
        <sz val="12"/>
        <rFont val="宋体"/>
        <charset val="134"/>
      </rPr>
      <t>分钟分割，分割重量约</t>
    </r>
    <r>
      <rPr>
        <sz val="12"/>
        <rFont val="Times New Roman"/>
        <charset val="134"/>
      </rPr>
      <t>350</t>
    </r>
    <r>
      <rPr>
        <sz val="12"/>
        <rFont val="宋体"/>
        <charset val="134"/>
      </rPr>
      <t>克／个。</t>
    </r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</si>
  <si>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、面团滚圆，台面松弛</t>
    </r>
    <r>
      <rPr>
        <sz val="12"/>
        <rFont val="Times New Roman"/>
        <charset val="134"/>
      </rPr>
      <t>30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</si>
  <si>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、成型：面团制作成长棍形（长度</t>
    </r>
    <r>
      <rPr>
        <sz val="12"/>
        <rFont val="Times New Roman"/>
        <charset val="134"/>
      </rPr>
      <t>55~60cm</t>
    </r>
    <r>
      <rPr>
        <sz val="12"/>
        <rFont val="宋体"/>
        <charset val="134"/>
      </rPr>
      <t>），放入撒面粉或垫有高温油纸的平烤盘上，每盘放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条。</t>
    </r>
  </si>
  <si>
    <r>
      <rPr>
        <sz val="12"/>
        <rFont val="Times New Roman"/>
        <charset val="134"/>
      </rPr>
      <t>6</t>
    </r>
    <r>
      <rPr>
        <sz val="12"/>
        <rFont val="宋体"/>
        <charset val="134"/>
      </rPr>
      <t>、最后醒发：</t>
    </r>
    <r>
      <rPr>
        <sz val="12"/>
        <rFont val="Times New Roman"/>
        <charset val="134"/>
      </rPr>
      <t>32</t>
    </r>
    <r>
      <rPr>
        <sz val="12"/>
        <rFont val="宋体"/>
        <charset val="134"/>
      </rPr>
      <t>℃，</t>
    </r>
    <r>
      <rPr>
        <sz val="12"/>
        <rFont val="Times New Roman"/>
        <charset val="134"/>
      </rPr>
      <t>80</t>
    </r>
    <r>
      <rPr>
        <sz val="12"/>
        <rFont val="宋体"/>
        <charset val="134"/>
      </rPr>
      <t>％相对湿度，约</t>
    </r>
    <r>
      <rPr>
        <sz val="12"/>
        <rFont val="Times New Roman"/>
        <charset val="134"/>
      </rPr>
      <t>45~55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</si>
  <si>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、切口：面团用利刀切裂口，一般为单数，斜切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或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刀，切口长度</t>
    </r>
    <r>
      <rPr>
        <sz val="12"/>
        <rFont val="Times New Roman"/>
        <charset val="134"/>
      </rPr>
      <t>8~10cm</t>
    </r>
    <r>
      <rPr>
        <sz val="12"/>
        <rFont val="宋体"/>
        <charset val="134"/>
      </rPr>
      <t>，间距</t>
    </r>
    <r>
      <rPr>
        <sz val="12"/>
        <rFont val="Times New Roman"/>
        <charset val="134"/>
      </rPr>
      <t>1~2cm</t>
    </r>
    <r>
      <rPr>
        <sz val="12"/>
        <rFont val="宋体"/>
        <charset val="134"/>
      </rPr>
      <t>（见示范）。</t>
    </r>
    <r>
      <rPr>
        <sz val="12"/>
        <rFont val="Times New Roman"/>
        <charset val="134"/>
      </rPr>
      <t xml:space="preserve">                                                                                            </t>
    </r>
  </si>
  <si>
    <r>
      <rPr>
        <sz val="12"/>
        <rFont val="Times New Roman"/>
        <charset val="134"/>
      </rPr>
      <t>8</t>
    </r>
    <r>
      <rPr>
        <sz val="12"/>
        <rFont val="宋体"/>
        <charset val="134"/>
      </rPr>
      <t>、烘烤：入炉喷蒸汽，上火</t>
    </r>
    <r>
      <rPr>
        <sz val="12"/>
        <rFont val="Times New Roman"/>
        <charset val="134"/>
      </rPr>
      <t>220</t>
    </r>
    <r>
      <rPr>
        <sz val="12"/>
        <rFont val="宋体"/>
        <charset val="134"/>
      </rPr>
      <t>℃，下火</t>
    </r>
    <r>
      <rPr>
        <sz val="12"/>
        <rFont val="Times New Roman"/>
        <charset val="134"/>
      </rPr>
      <t>200</t>
    </r>
    <r>
      <rPr>
        <sz val="12"/>
        <rFont val="宋体"/>
        <charset val="134"/>
      </rPr>
      <t>℃，约</t>
    </r>
    <r>
      <rPr>
        <sz val="12"/>
        <rFont val="Times New Roman"/>
        <charset val="134"/>
      </rPr>
      <t>25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</si>
  <si>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适用水温＝理想面团温度</t>
    </r>
    <r>
      <rPr>
        <sz val="12"/>
        <rFont val="Times New Roman"/>
        <charset val="134"/>
      </rPr>
      <t>____×4</t>
    </r>
    <r>
      <rPr>
        <sz val="12"/>
        <rFont val="宋体"/>
        <charset val="134"/>
      </rPr>
      <t>－（室温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＋粉温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＋摩擦升温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＋发酵后面种温度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）＝</t>
    </r>
  </si>
  <si>
    <t>麦穗包（过夜面团法）</t>
  </si>
  <si>
    <t xml:space="preserve">   姓名                                                       实验日期</t>
  </si>
  <si>
    <r>
      <rPr>
        <sz val="12"/>
        <rFont val="宋体"/>
        <charset val="134"/>
      </rPr>
      <t>适用水温＝理想面团温度</t>
    </r>
    <r>
      <rPr>
        <sz val="12"/>
        <rFont val="Times New Roman"/>
        <charset val="134"/>
      </rPr>
      <t>____×3</t>
    </r>
    <r>
      <rPr>
        <sz val="12"/>
        <rFont val="宋体"/>
        <charset val="134"/>
      </rPr>
      <t>－（室温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＋粉温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＋摩擦升温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）＝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</si>
  <si>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、主面团延续发酵</t>
    </r>
    <r>
      <rPr>
        <sz val="12"/>
        <rFont val="Times New Roman"/>
        <charset val="134"/>
      </rPr>
      <t>30</t>
    </r>
    <r>
      <rPr>
        <sz val="12"/>
        <rFont val="宋体"/>
        <charset val="134"/>
      </rPr>
      <t>分钟后分割，分割重量约</t>
    </r>
    <r>
      <rPr>
        <sz val="12"/>
        <rFont val="Times New Roman"/>
        <charset val="134"/>
      </rPr>
      <t>350</t>
    </r>
    <r>
      <rPr>
        <sz val="12"/>
        <rFont val="宋体"/>
        <charset val="134"/>
      </rPr>
      <t>克／个。</t>
    </r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</si>
  <si>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、成型：面团制作成长棍形（长度</t>
    </r>
    <r>
      <rPr>
        <sz val="12"/>
        <rFont val="Times New Roman"/>
        <charset val="134"/>
      </rPr>
      <t>55~60cm</t>
    </r>
    <r>
      <rPr>
        <sz val="12"/>
        <rFont val="宋体"/>
        <charset val="134"/>
      </rPr>
      <t>），放入撒面粉的干净平烤盘上，每盘放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条。</t>
    </r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</si>
  <si>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、造型：麦穗包醒发至</t>
    </r>
    <r>
      <rPr>
        <sz val="12"/>
        <rFont val="Times New Roman"/>
        <charset val="134"/>
      </rPr>
      <t>8</t>
    </r>
    <r>
      <rPr>
        <sz val="12"/>
        <rFont val="宋体"/>
        <charset val="134"/>
      </rPr>
      <t>成时，用剪刀将面团剪开呈麦穗状（见示范），继续醒发至</t>
    </r>
    <r>
      <rPr>
        <sz val="12"/>
        <rFont val="Times New Roman"/>
        <charset val="134"/>
      </rPr>
      <t>9</t>
    </r>
    <r>
      <rPr>
        <sz val="12"/>
        <rFont val="宋体"/>
        <charset val="134"/>
      </rPr>
      <t>成。农夫包面团用锋利小刀在表面割出网状方格（见示范）。</t>
    </r>
  </si>
  <si>
    <r>
      <rPr>
        <sz val="12"/>
        <rFont val="宋体"/>
        <charset val="134"/>
      </rPr>
      <t>适用水温＝理想面团温度</t>
    </r>
    <r>
      <rPr>
        <sz val="12"/>
        <rFont val="Times New Roman"/>
        <charset val="134"/>
      </rPr>
      <t>____×4</t>
    </r>
    <r>
      <rPr>
        <sz val="12"/>
        <rFont val="宋体"/>
        <charset val="134"/>
      </rPr>
      <t>－（室温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＋粉温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＋摩擦升温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＋发酵后面种温度</t>
    </r>
    <r>
      <rPr>
        <sz val="12"/>
        <rFont val="Times New Roman"/>
        <charset val="134"/>
      </rPr>
      <t>____</t>
    </r>
    <r>
      <rPr>
        <sz val="12"/>
        <rFont val="宋体"/>
        <charset val="134"/>
      </rPr>
      <t>）＝</t>
    </r>
  </si>
  <si>
    <t>全麦吐司方包（过夜面团法）</t>
  </si>
  <si>
    <t xml:space="preserve">   姓名                                                    实验日期</t>
  </si>
  <si>
    <t>检查各种原材料是否齐备（以下为四条的量）；提前一晚打好面种；</t>
  </si>
  <si>
    <t>提前准备全麦粉或者麸皮；</t>
  </si>
  <si>
    <t>全麦粉</t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</si>
  <si>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、主面团搅拌加料顺序：发酵后面种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水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盐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改良剂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慢速拌匀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加入面粉、酵母、全麦粉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慢速拌匀、中速搅拌至面筋完全扩展。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</si>
  <si>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、主面团延续发酵</t>
    </r>
    <r>
      <rPr>
        <sz val="12"/>
        <rFont val="Times New Roman"/>
        <charset val="134"/>
      </rPr>
      <t>30</t>
    </r>
    <r>
      <rPr>
        <sz val="12"/>
        <rFont val="宋体"/>
        <charset val="134"/>
      </rPr>
      <t>分钟后分割，分割重量为</t>
    </r>
    <r>
      <rPr>
        <sz val="12"/>
        <rFont val="Times New Roman"/>
        <charset val="134"/>
      </rPr>
      <t>450g×2</t>
    </r>
    <r>
      <rPr>
        <sz val="12"/>
        <rFont val="宋体"/>
        <charset val="134"/>
      </rPr>
      <t>个，</t>
    </r>
    <r>
      <rPr>
        <sz val="12"/>
        <rFont val="Times New Roman"/>
        <charset val="134"/>
      </rPr>
      <t>300g×3</t>
    </r>
    <r>
      <rPr>
        <sz val="12"/>
        <rFont val="宋体"/>
        <charset val="134"/>
      </rPr>
      <t>个。</t>
    </r>
  </si>
  <si>
    <t>糖浆</t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</si>
  <si>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、面团稍稍擀薄排气，卷起成型后入模。（烤模刷熔化奶油）。</t>
    </r>
  </si>
  <si>
    <r>
      <rPr>
        <sz val="12"/>
        <rFont val="Times New Roman"/>
        <charset val="134"/>
      </rPr>
      <t>6</t>
    </r>
    <r>
      <rPr>
        <sz val="12"/>
        <rFont val="宋体"/>
        <charset val="134"/>
      </rPr>
      <t>、最后醒发：</t>
    </r>
    <r>
      <rPr>
        <sz val="12"/>
        <rFont val="Times New Roman"/>
        <charset val="134"/>
      </rPr>
      <t>36</t>
    </r>
    <r>
      <rPr>
        <sz val="12"/>
        <rFont val="宋体"/>
        <charset val="134"/>
      </rPr>
      <t>℃，</t>
    </r>
    <r>
      <rPr>
        <sz val="12"/>
        <rFont val="Times New Roman"/>
        <charset val="134"/>
      </rPr>
      <t>85</t>
    </r>
    <r>
      <rPr>
        <sz val="12"/>
        <rFont val="宋体"/>
        <charset val="134"/>
      </rPr>
      <t>％相对湿度，约</t>
    </r>
    <r>
      <rPr>
        <sz val="12"/>
        <rFont val="Times New Roman"/>
        <charset val="134"/>
      </rPr>
      <t>80~90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</si>
  <si>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、烘烤：上火</t>
    </r>
    <r>
      <rPr>
        <sz val="12"/>
        <rFont val="Times New Roman"/>
        <charset val="134"/>
      </rPr>
      <t>170</t>
    </r>
    <r>
      <rPr>
        <sz val="12"/>
        <rFont val="宋体"/>
        <charset val="134"/>
      </rPr>
      <t>℃，下火</t>
    </r>
    <r>
      <rPr>
        <sz val="12"/>
        <rFont val="Times New Roman"/>
        <charset val="134"/>
      </rPr>
      <t>190</t>
    </r>
    <r>
      <rPr>
        <sz val="12"/>
        <rFont val="宋体"/>
        <charset val="134"/>
      </rPr>
      <t>℃，约</t>
    </r>
    <r>
      <rPr>
        <sz val="12"/>
        <rFont val="Times New Roman"/>
        <charset val="134"/>
      </rPr>
      <t>35~40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</si>
  <si>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8</t>
    </r>
    <r>
      <rPr>
        <sz val="12"/>
        <rFont val="宋体"/>
        <charset val="134"/>
      </rPr>
      <t>、出炉后趁热脱模，立于冷却架上冷却至室温。</t>
    </r>
  </si>
  <si>
    <t>核桃裸麦包（二次法）</t>
  </si>
  <si>
    <r>
      <rPr>
        <sz val="12"/>
        <rFont val="Times New Roman"/>
        <charset val="134"/>
      </rPr>
      <t>姓名</t>
    </r>
    <r>
      <rPr>
        <sz val="12"/>
        <rFont val="Times New Roman"/>
        <charset val="134"/>
      </rPr>
      <t xml:space="preserve">                </t>
    </r>
    <r>
      <rPr>
        <sz val="12"/>
        <rFont val="宋体"/>
        <charset val="134"/>
      </rPr>
      <t>实验日期</t>
    </r>
  </si>
  <si>
    <t>检查各种原材料是否齐备（以下为四条的量）；</t>
  </si>
  <si>
    <t>准备冰水或温水；油刷，蛋刷若干；牙刀一把；准备方包模具；</t>
  </si>
  <si>
    <t>提前准备全麦粉，裸麦粉，瓜仁，核桃仁等；准备锋利小刀。</t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</si>
  <si>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、面种于</t>
    </r>
    <r>
      <rPr>
        <sz val="12"/>
        <rFont val="Times New Roman"/>
        <charset val="134"/>
      </rPr>
      <t>28</t>
    </r>
    <r>
      <rPr>
        <sz val="12"/>
        <rFont val="宋体"/>
        <charset val="134"/>
      </rPr>
      <t>℃、</t>
    </r>
    <r>
      <rPr>
        <sz val="12"/>
        <rFont val="Times New Roman"/>
        <charset val="134"/>
      </rPr>
      <t>75%</t>
    </r>
    <r>
      <rPr>
        <sz val="12"/>
        <rFont val="宋体"/>
        <charset val="134"/>
      </rPr>
      <t>相对湿度下，发酵约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小时。</t>
    </r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</si>
  <si>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、要求主面团温度</t>
    </r>
    <r>
      <rPr>
        <sz val="12"/>
        <rFont val="Times New Roman"/>
        <charset val="134"/>
      </rPr>
      <t>26</t>
    </r>
    <r>
      <rPr>
        <sz val="12"/>
        <rFont val="宋体"/>
        <charset val="134"/>
      </rPr>
      <t>℃，求解适用水温。</t>
    </r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</si>
  <si>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、主面团搅拌加料顺序：发酵后面种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水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盐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改良剂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慢速拌匀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加入面粉、酵母、全麦粉、裸麦粉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慢速拌匀、中速搅拌至面筋完全扩展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最后加入核桃仁、南瓜仁搅拌均匀。</t>
    </r>
  </si>
  <si>
    <t>裸麦粉</t>
  </si>
  <si>
    <t>`</t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</si>
  <si>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、面团在</t>
    </r>
    <r>
      <rPr>
        <sz val="12"/>
        <rFont val="Times New Roman"/>
        <charset val="134"/>
      </rPr>
      <t>28</t>
    </r>
    <r>
      <rPr>
        <sz val="12"/>
        <rFont val="宋体"/>
        <charset val="134"/>
      </rPr>
      <t>℃、</t>
    </r>
    <r>
      <rPr>
        <sz val="12"/>
        <rFont val="Times New Roman"/>
        <charset val="134"/>
      </rPr>
      <t>75</t>
    </r>
    <r>
      <rPr>
        <sz val="12"/>
        <rFont val="宋体"/>
        <charset val="134"/>
      </rPr>
      <t>相对湿度下发酵约</t>
    </r>
    <r>
      <rPr>
        <sz val="12"/>
        <rFont val="Times New Roman"/>
        <charset val="134"/>
      </rPr>
      <t>30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</si>
  <si>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、主面团分割，分割重量为</t>
    </r>
    <r>
      <rPr>
        <sz val="12"/>
        <rFont val="Times New Roman"/>
        <charset val="134"/>
      </rPr>
      <t>450g×3</t>
    </r>
    <r>
      <rPr>
        <sz val="12"/>
        <rFont val="宋体"/>
        <charset val="134"/>
      </rPr>
      <t>个，</t>
    </r>
    <r>
      <rPr>
        <sz val="12"/>
        <rFont val="Times New Roman"/>
        <charset val="134"/>
      </rPr>
      <t>300g×2</t>
    </r>
    <r>
      <rPr>
        <sz val="12"/>
        <rFont val="宋体"/>
        <charset val="134"/>
      </rPr>
      <t>个。</t>
    </r>
  </si>
  <si>
    <r>
      <rPr>
        <sz val="12"/>
        <rFont val="Times New Roman"/>
        <charset val="134"/>
      </rPr>
      <t>6</t>
    </r>
    <r>
      <rPr>
        <sz val="12"/>
        <rFont val="宋体"/>
        <charset val="134"/>
      </rPr>
      <t>、面团用手按扁，卷起成圆柱形，放入刷油的模具。</t>
    </r>
  </si>
  <si>
    <r>
      <rPr>
        <sz val="12"/>
        <rFont val="Times New Roman"/>
        <charset val="134"/>
      </rPr>
      <t>8</t>
    </r>
    <r>
      <rPr>
        <sz val="12"/>
        <rFont val="宋体"/>
        <charset val="134"/>
      </rPr>
      <t>、烘烤：上火</t>
    </r>
    <r>
      <rPr>
        <sz val="12"/>
        <rFont val="Times New Roman"/>
        <charset val="134"/>
      </rPr>
      <t>170</t>
    </r>
    <r>
      <rPr>
        <sz val="12"/>
        <rFont val="宋体"/>
        <charset val="134"/>
      </rPr>
      <t>℃，下火</t>
    </r>
    <r>
      <rPr>
        <sz val="12"/>
        <rFont val="Times New Roman"/>
        <charset val="134"/>
      </rPr>
      <t>190</t>
    </r>
    <r>
      <rPr>
        <sz val="12"/>
        <rFont val="宋体"/>
        <charset val="134"/>
      </rPr>
      <t>℃，约</t>
    </r>
    <r>
      <rPr>
        <sz val="12"/>
        <rFont val="Times New Roman"/>
        <charset val="134"/>
      </rPr>
      <t>35~40</t>
    </r>
    <r>
      <rPr>
        <sz val="12"/>
        <rFont val="宋体"/>
        <charset val="134"/>
      </rPr>
      <t>分钟。</t>
    </r>
  </si>
  <si>
    <t>瓜仁</t>
  </si>
  <si>
    <t xml:space="preserve">  </t>
  </si>
  <si>
    <t>提子干</t>
  </si>
  <si>
    <r>
      <rPr>
        <b/>
        <sz val="20"/>
        <rFont val="宋体"/>
        <charset val="134"/>
      </rPr>
      <t xml:space="preserve"> 面包实验01：蛋奶面包（</t>
    </r>
    <r>
      <rPr>
        <b/>
        <sz val="20"/>
        <rFont val="宋体"/>
        <charset val="134"/>
      </rPr>
      <t>一次</t>
    </r>
    <r>
      <rPr>
        <b/>
        <sz val="20"/>
        <rFont val="宋体"/>
        <charset val="134"/>
      </rPr>
      <t xml:space="preserve">法）                    </t>
    </r>
  </si>
  <si>
    <t>检查各种原材料是否齐备（面团为3盘的量）；另准备模具；</t>
  </si>
  <si>
    <t>准备冰蛋；</t>
  </si>
  <si>
    <t>提前预备分割好塑料薄膜包装袋；准备足量洗洁精，垃圾袋等耗材；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</si>
  <si>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、要求面团温度</t>
    </r>
    <r>
      <rPr>
        <sz val="12"/>
        <rFont val="宋体"/>
        <charset val="134"/>
      </rPr>
      <t>28℃，求解适用水温。提前准备馅料；</t>
    </r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</si>
  <si>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、面团搅拌加料顺序：糖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盐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鸡蛋——慢速拌匀——加面粉、酵母（用水泡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分钟）——慢速拌匀、中速搅拌至面筋扩展——加奶油——中速搅拌至面筋完全扩展。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</si>
  <si>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、主面团需延续发酵</t>
    </r>
    <r>
      <rPr>
        <sz val="12"/>
        <rFont val="Times New Roman"/>
        <charset val="134"/>
      </rPr>
      <t>30</t>
    </r>
    <r>
      <rPr>
        <sz val="12"/>
        <rFont val="宋体"/>
        <charset val="134"/>
      </rPr>
      <t>分钟，分割，分割重量为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克／个。</t>
    </r>
  </si>
  <si>
    <r>
      <rPr>
        <sz val="12"/>
        <rFont val="宋体"/>
        <charset val="134"/>
      </rPr>
      <t>4、面团分割后搓圆，加盖塑料膜松弛</t>
    </r>
    <r>
      <rPr>
        <sz val="12"/>
        <rFont val="宋体"/>
        <charset val="134"/>
      </rPr>
      <t>15min左右，再造型；</t>
    </r>
  </si>
  <si>
    <r>
      <rPr>
        <sz val="12"/>
        <rFont val="Times New Roman"/>
        <charset val="134"/>
      </rPr>
      <t>6</t>
    </r>
    <r>
      <rPr>
        <sz val="12"/>
        <rFont val="宋体"/>
        <charset val="134"/>
      </rPr>
      <t>、最后醒发：</t>
    </r>
    <r>
      <rPr>
        <sz val="12"/>
        <rFont val="Times New Roman"/>
        <charset val="134"/>
      </rPr>
      <t>35</t>
    </r>
    <r>
      <rPr>
        <sz val="12"/>
        <rFont val="宋体"/>
        <charset val="134"/>
      </rPr>
      <t>℃，</t>
    </r>
    <r>
      <rPr>
        <sz val="12"/>
        <rFont val="Times New Roman"/>
        <charset val="134"/>
      </rPr>
      <t>80</t>
    </r>
    <r>
      <rPr>
        <sz val="12"/>
        <rFont val="宋体"/>
        <charset val="134"/>
      </rPr>
      <t>％相对湿度，约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—</t>
    </r>
    <r>
      <rPr>
        <sz val="12"/>
        <rFont val="Times New Roman"/>
        <charset val="134"/>
      </rPr>
      <t>50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</si>
  <si>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、最后装饰：表面扫蛋液。</t>
    </r>
  </si>
  <si>
    <t>注：二盘量（40g/个×40个）</t>
  </si>
  <si>
    <r>
      <rPr>
        <sz val="12"/>
        <rFont val="Times New Roman"/>
        <charset val="134"/>
      </rPr>
      <t>8</t>
    </r>
    <r>
      <rPr>
        <sz val="12"/>
        <rFont val="宋体"/>
        <charset val="134"/>
      </rPr>
      <t>、烘烤：上火</t>
    </r>
    <r>
      <rPr>
        <sz val="12"/>
        <rFont val="Times New Roman"/>
        <charset val="134"/>
      </rPr>
      <t>180</t>
    </r>
    <r>
      <rPr>
        <sz val="12"/>
        <rFont val="宋体"/>
        <charset val="134"/>
      </rPr>
      <t>℃，下火</t>
    </r>
    <r>
      <rPr>
        <sz val="12"/>
        <rFont val="Times New Roman"/>
        <charset val="134"/>
      </rPr>
      <t>180</t>
    </r>
    <r>
      <rPr>
        <sz val="12"/>
        <rFont val="宋体"/>
        <charset val="134"/>
      </rPr>
      <t>℃，约</t>
    </r>
    <r>
      <rPr>
        <sz val="12"/>
        <rFont val="Times New Roman"/>
        <charset val="134"/>
      </rPr>
      <t>15</t>
    </r>
    <r>
      <rPr>
        <sz val="12"/>
        <rFont val="宋体"/>
        <charset val="134"/>
      </rPr>
      <t>分钟。</t>
    </r>
  </si>
  <si>
    <t>搅拌后面团温度：</t>
  </si>
  <si>
    <t>面团搅拌至完全扩展后面团状态：</t>
  </si>
  <si>
    <t>牛角包</t>
  </si>
  <si>
    <t>检查各种原材料是否齐备（以下为四盘的量）；</t>
  </si>
  <si>
    <t>开酥辊，开酥机；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</si>
  <si>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、要求面团温度</t>
    </r>
    <r>
      <rPr>
        <sz val="12"/>
        <rFont val="Times New Roman"/>
        <charset val="134"/>
      </rPr>
      <t>18</t>
    </r>
    <r>
      <rPr>
        <sz val="12"/>
        <rFont val="宋体"/>
        <charset val="134"/>
      </rPr>
      <t>℃，求解适用水温。</t>
    </r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</si>
  <si>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、面团搅拌加料顺序：水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糖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蛋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奶粉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改良剂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慢速拌匀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加面粉、酵母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慢速拌匀、中速搅拌至面筋扩展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加奶油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中速搅拌至面筋扩展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加盐，搅拌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分钟至均匀。</t>
    </r>
  </si>
  <si>
    <t>冰水</t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</si>
  <si>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、面团用塑料纸包好，冰箱内冷冻发酵</t>
    </r>
    <r>
      <rPr>
        <sz val="12"/>
        <rFont val="Times New Roman"/>
        <charset val="134"/>
      </rPr>
      <t>60</t>
    </r>
    <r>
      <rPr>
        <sz val="12"/>
        <rFont val="宋体"/>
        <charset val="134"/>
      </rPr>
      <t>分钟以上。</t>
    </r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</si>
  <si>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、面团擀开，对折法包油。</t>
    </r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</si>
  <si>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、面团擀开至厚约</t>
    </r>
    <r>
      <rPr>
        <sz val="12"/>
        <rFont val="Times New Roman"/>
        <charset val="134"/>
      </rPr>
      <t>1cm</t>
    </r>
    <r>
      <rPr>
        <sz val="12"/>
        <rFont val="宋体"/>
        <charset val="134"/>
      </rPr>
      <t>进行折叠，采用三次三折法。每次折叠后应放入冰箱冷冻松驰</t>
    </r>
    <r>
      <rPr>
        <sz val="12"/>
        <rFont val="Times New Roman"/>
        <charset val="134"/>
      </rPr>
      <t>20~40</t>
    </r>
    <r>
      <rPr>
        <sz val="12"/>
        <rFont val="宋体"/>
        <charset val="134"/>
      </rPr>
      <t>分钟，冻硬后再擀薄折叠。</t>
    </r>
  </si>
  <si>
    <r>
      <rPr>
        <sz val="12"/>
        <rFont val="Times New Roman"/>
        <charset val="134"/>
      </rPr>
      <t>6</t>
    </r>
    <r>
      <rPr>
        <sz val="12"/>
        <rFont val="宋体"/>
        <charset val="134"/>
      </rPr>
      <t>、最后一次擀开前，冷冻</t>
    </r>
    <r>
      <rPr>
        <sz val="12"/>
        <rFont val="Times New Roman"/>
        <charset val="134"/>
      </rPr>
      <t>60</t>
    </r>
    <r>
      <rPr>
        <sz val="12"/>
        <rFont val="宋体"/>
        <charset val="134"/>
      </rPr>
      <t>分钟，擀薄至</t>
    </r>
    <r>
      <rPr>
        <sz val="12"/>
        <rFont val="Times New Roman"/>
        <charset val="134"/>
      </rPr>
      <t>0.6~0.8cm</t>
    </r>
    <r>
      <rPr>
        <sz val="12"/>
        <rFont val="宋体"/>
        <charset val="134"/>
      </rPr>
      <t>，成型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参见示范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。</t>
    </r>
  </si>
  <si>
    <t>夹心酥油</t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</si>
  <si>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、摆入烤盘（烤盘刷油），于</t>
    </r>
    <r>
      <rPr>
        <sz val="12"/>
        <rFont val="Times New Roman"/>
        <charset val="134"/>
      </rPr>
      <t>32</t>
    </r>
    <r>
      <rPr>
        <sz val="12"/>
        <rFont val="宋体"/>
        <charset val="134"/>
      </rPr>
      <t>℃、</t>
    </r>
    <r>
      <rPr>
        <sz val="12"/>
        <rFont val="Times New Roman"/>
        <charset val="134"/>
      </rPr>
      <t>80%</t>
    </r>
    <r>
      <rPr>
        <sz val="12"/>
        <rFont val="宋体"/>
        <charset val="134"/>
      </rPr>
      <t>相对温度下最后醒发</t>
    </r>
    <r>
      <rPr>
        <sz val="12"/>
        <rFont val="Times New Roman"/>
        <charset val="134"/>
      </rPr>
      <t>40-50</t>
    </r>
    <r>
      <rPr>
        <sz val="12"/>
        <rFont val="宋体"/>
        <charset val="134"/>
      </rPr>
      <t>分钟</t>
    </r>
    <r>
      <rPr>
        <sz val="12"/>
        <rFont val="Times New Roman"/>
        <charset val="134"/>
      </rPr>
      <t>;</t>
    </r>
  </si>
  <si>
    <r>
      <rPr>
        <sz val="12"/>
        <color indexed="10"/>
        <rFont val="Times New Roman"/>
        <charset val="134"/>
      </rPr>
      <t>8</t>
    </r>
    <r>
      <rPr>
        <sz val="12"/>
        <color indexed="10"/>
        <rFont val="宋体"/>
        <charset val="134"/>
      </rPr>
      <t>、刷蛋水入炉</t>
    </r>
    <r>
      <rPr>
        <sz val="12"/>
        <color indexed="10"/>
        <rFont val="Times New Roman"/>
        <charset val="134"/>
      </rPr>
      <t>(</t>
    </r>
    <r>
      <rPr>
        <sz val="12"/>
        <color indexed="10"/>
        <rFont val="宋体"/>
        <charset val="134"/>
      </rPr>
      <t>入炉后可喷些蒸汽</t>
    </r>
    <r>
      <rPr>
        <sz val="12"/>
        <color indexed="10"/>
        <rFont val="Times New Roman"/>
        <charset val="134"/>
      </rPr>
      <t>)</t>
    </r>
    <r>
      <rPr>
        <sz val="12"/>
        <color indexed="10"/>
        <rFont val="宋体"/>
        <charset val="134"/>
      </rPr>
      <t>。上火</t>
    </r>
    <r>
      <rPr>
        <sz val="12"/>
        <color indexed="10"/>
        <rFont val="Times New Roman"/>
        <charset val="134"/>
      </rPr>
      <t>190</t>
    </r>
    <r>
      <rPr>
        <sz val="12"/>
        <color indexed="10"/>
        <rFont val="宋体"/>
        <charset val="134"/>
      </rPr>
      <t>℃、下火</t>
    </r>
    <r>
      <rPr>
        <sz val="12"/>
        <color indexed="10"/>
        <rFont val="Times New Roman"/>
        <charset val="134"/>
      </rPr>
      <t>180</t>
    </r>
    <r>
      <rPr>
        <sz val="12"/>
        <color indexed="10"/>
        <rFont val="宋体"/>
        <charset val="134"/>
      </rPr>
      <t>℃，烘烤</t>
    </r>
    <r>
      <rPr>
        <sz val="12"/>
        <color indexed="10"/>
        <rFont val="Times New Roman"/>
        <charset val="134"/>
      </rPr>
      <t>15~20</t>
    </r>
    <r>
      <rPr>
        <sz val="12"/>
        <color indexed="10"/>
        <rFont val="宋体"/>
        <charset val="134"/>
      </rPr>
      <t>分钟。</t>
    </r>
  </si>
  <si>
    <t>面团搅拌至扩展后面团状态：</t>
  </si>
  <si>
    <t>丹麦方包</t>
  </si>
  <si>
    <r>
      <rPr>
        <sz val="12"/>
        <rFont val="Times New Roman"/>
        <charset val="134"/>
      </rPr>
      <t>6</t>
    </r>
    <r>
      <rPr>
        <sz val="12"/>
        <rFont val="宋体"/>
        <charset val="134"/>
      </rPr>
      <t>、最后一次擀开前，冷冻</t>
    </r>
    <r>
      <rPr>
        <sz val="12"/>
        <rFont val="Times New Roman"/>
        <charset val="134"/>
      </rPr>
      <t>60</t>
    </r>
    <r>
      <rPr>
        <sz val="12"/>
        <rFont val="宋体"/>
        <charset val="134"/>
      </rPr>
      <t>分钟，擀薄至</t>
    </r>
    <r>
      <rPr>
        <sz val="12"/>
        <rFont val="Times New Roman"/>
        <charset val="134"/>
      </rPr>
      <t>0.8~1cm</t>
    </r>
    <r>
      <rPr>
        <sz val="12"/>
        <rFont val="宋体"/>
        <charset val="134"/>
      </rPr>
      <t>，切片，大方包每个约450g，小方包每个约300g，然后成型，放入方包模具中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参见老师示范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。</t>
    </r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</si>
  <si>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、将模具摆入烤盘，于</t>
    </r>
    <r>
      <rPr>
        <sz val="12"/>
        <rFont val="Times New Roman"/>
        <charset val="134"/>
      </rPr>
      <t>32</t>
    </r>
    <r>
      <rPr>
        <sz val="12"/>
        <rFont val="宋体"/>
        <charset val="134"/>
      </rPr>
      <t>℃、</t>
    </r>
    <r>
      <rPr>
        <sz val="12"/>
        <rFont val="Times New Roman"/>
        <charset val="134"/>
      </rPr>
      <t>80%</t>
    </r>
    <r>
      <rPr>
        <sz val="12"/>
        <rFont val="宋体"/>
        <charset val="134"/>
      </rPr>
      <t>相对湿度下最后醒发约</t>
    </r>
    <r>
      <rPr>
        <sz val="12"/>
        <rFont val="Times New Roman"/>
        <charset val="134"/>
      </rPr>
      <t>60</t>
    </r>
    <r>
      <rPr>
        <sz val="12"/>
        <rFont val="宋体"/>
        <charset val="134"/>
      </rPr>
      <t>分钟。</t>
    </r>
  </si>
  <si>
    <r>
      <rPr>
        <sz val="12"/>
        <color indexed="10"/>
        <rFont val="Times New Roman"/>
        <charset val="134"/>
      </rPr>
      <t>8</t>
    </r>
    <r>
      <rPr>
        <sz val="12"/>
        <color indexed="10"/>
        <rFont val="宋体"/>
        <charset val="134"/>
      </rPr>
      <t>、表面刷蛋液后入炉</t>
    </r>
    <r>
      <rPr>
        <sz val="12"/>
        <color indexed="10"/>
        <rFont val="Times New Roman"/>
        <charset val="134"/>
      </rPr>
      <t>(</t>
    </r>
    <r>
      <rPr>
        <sz val="12"/>
        <color indexed="10"/>
        <rFont val="宋体"/>
        <charset val="134"/>
      </rPr>
      <t>入炉后可喷些蒸汽</t>
    </r>
    <r>
      <rPr>
        <sz val="12"/>
        <color indexed="10"/>
        <rFont val="Times New Roman"/>
        <charset val="134"/>
      </rPr>
      <t>)</t>
    </r>
    <r>
      <rPr>
        <sz val="12"/>
        <color indexed="10"/>
        <rFont val="宋体"/>
        <charset val="134"/>
      </rPr>
      <t>。上火</t>
    </r>
    <r>
      <rPr>
        <sz val="12"/>
        <color indexed="10"/>
        <rFont val="Times New Roman"/>
        <charset val="134"/>
      </rPr>
      <t>170</t>
    </r>
    <r>
      <rPr>
        <sz val="12"/>
        <color indexed="10"/>
        <rFont val="宋体"/>
        <charset val="134"/>
      </rPr>
      <t>℃、下火</t>
    </r>
    <r>
      <rPr>
        <sz val="12"/>
        <color indexed="10"/>
        <rFont val="Times New Roman"/>
        <charset val="134"/>
      </rPr>
      <t>190</t>
    </r>
    <r>
      <rPr>
        <sz val="12"/>
        <color indexed="10"/>
        <rFont val="宋体"/>
        <charset val="134"/>
      </rPr>
      <t>℃，烘烤</t>
    </r>
    <r>
      <rPr>
        <sz val="12"/>
        <color indexed="10"/>
        <rFont val="Times New Roman"/>
        <charset val="134"/>
      </rPr>
      <t>25~30</t>
    </r>
    <r>
      <rPr>
        <sz val="12"/>
        <color indexed="10"/>
        <rFont val="宋体"/>
        <charset val="134"/>
      </rPr>
      <t>分钟。</t>
    </r>
  </si>
  <si>
    <t>丹麦手撕包</t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</si>
  <si>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、面团搅拌加料顺序：除奶油、盐以外的所有材料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慢速拌匀、中速搅拌至面筋扩展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加奶油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中速搅拌至面筋完全扩展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加盐，搅拌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分钟至均匀。</t>
    </r>
  </si>
  <si>
    <t>砂糖</t>
  </si>
  <si>
    <t>炼奶</t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</si>
  <si>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、面团擀开折叠，采用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次三折法，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次四折法，每次折叠后应放入冰箱冷冻松驰</t>
    </r>
    <r>
      <rPr>
        <sz val="12"/>
        <rFont val="Times New Roman"/>
        <charset val="134"/>
      </rPr>
      <t>20~40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</si>
  <si>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6</t>
    </r>
    <r>
      <rPr>
        <sz val="12"/>
        <rFont val="宋体"/>
        <charset val="134"/>
      </rPr>
      <t>、擀薄至厚约</t>
    </r>
    <r>
      <rPr>
        <sz val="12"/>
        <rFont val="Times New Roman"/>
        <charset val="134"/>
      </rPr>
      <t>1cm</t>
    </r>
    <r>
      <rPr>
        <sz val="12"/>
        <rFont val="宋体"/>
        <charset val="134"/>
      </rPr>
      <t>，再四折成型，放入冰箱冻硬。</t>
    </r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</si>
  <si>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、切片，每片重量约为</t>
    </r>
    <r>
      <rPr>
        <sz val="12"/>
        <rFont val="Times New Roman"/>
        <charset val="134"/>
      </rPr>
      <t>300</t>
    </r>
    <r>
      <rPr>
        <sz val="12"/>
        <rFont val="宋体"/>
        <charset val="134"/>
      </rPr>
      <t>克，入模后摆入烤盘，于</t>
    </r>
    <r>
      <rPr>
        <sz val="12"/>
        <rFont val="Times New Roman"/>
        <charset val="134"/>
      </rPr>
      <t>32</t>
    </r>
    <r>
      <rPr>
        <sz val="12"/>
        <rFont val="宋体"/>
        <charset val="134"/>
      </rPr>
      <t>℃、</t>
    </r>
    <r>
      <rPr>
        <sz val="12"/>
        <rFont val="Times New Roman"/>
        <charset val="134"/>
      </rPr>
      <t>80%</t>
    </r>
    <r>
      <rPr>
        <sz val="12"/>
        <rFont val="宋体"/>
        <charset val="134"/>
      </rPr>
      <t>相对温度下最后醒发</t>
    </r>
    <r>
      <rPr>
        <sz val="12"/>
        <rFont val="Times New Roman"/>
        <charset val="134"/>
      </rPr>
      <t>40~50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</si>
  <si>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8</t>
    </r>
    <r>
      <rPr>
        <sz val="12"/>
        <rFont val="宋体"/>
        <charset val="134"/>
      </rPr>
      <t>、刷蛋水入炉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入炉后可喷些蒸汽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。上火</t>
    </r>
    <r>
      <rPr>
        <sz val="12"/>
        <rFont val="Times New Roman"/>
        <charset val="134"/>
      </rPr>
      <t>190</t>
    </r>
    <r>
      <rPr>
        <sz val="12"/>
        <rFont val="宋体"/>
        <charset val="134"/>
      </rPr>
      <t>℃、下火</t>
    </r>
    <r>
      <rPr>
        <sz val="12"/>
        <rFont val="Times New Roman"/>
        <charset val="134"/>
      </rPr>
      <t>180</t>
    </r>
    <r>
      <rPr>
        <sz val="12"/>
        <rFont val="宋体"/>
        <charset val="134"/>
      </rPr>
      <t>℃，烘烤</t>
    </r>
    <r>
      <rPr>
        <sz val="12"/>
        <rFont val="Times New Roman"/>
        <charset val="134"/>
      </rPr>
      <t>25~30</t>
    </r>
    <r>
      <rPr>
        <sz val="12"/>
        <rFont val="宋体"/>
        <charset val="134"/>
      </rPr>
      <t>分钟。</t>
    </r>
  </si>
  <si>
    <t>油炸面包圈-道纳斯Doughnuts(一次法)</t>
  </si>
  <si>
    <t>准备冰水或温水；油刷，蛋刷若干；牙刀一把；</t>
  </si>
  <si>
    <t>提前检查煎炸用油，炸炉，长筷子；准备道纳斯模具；面团厚度测量板；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</si>
  <si>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、要求面团温度</t>
    </r>
    <r>
      <rPr>
        <sz val="12"/>
        <rFont val="Times New Roman"/>
        <charset val="134"/>
      </rPr>
      <t>26</t>
    </r>
    <r>
      <rPr>
        <sz val="12"/>
        <rFont val="宋体"/>
        <charset val="134"/>
      </rPr>
      <t>℃，求解适用水温。</t>
    </r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</si>
  <si>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、面团搅拌加料顺序：水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糖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蛋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奶粉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改良剂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慢速拌匀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加面粉、发粉、酵母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慢速拌匀、中速搅拌至面筋扩展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加奶油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中速搅拌至面筋完全扩展</t>
    </r>
    <r>
      <rPr>
        <sz val="12"/>
        <rFont val="Times New Roman"/>
        <charset val="134"/>
      </rPr>
      <t>→</t>
    </r>
    <r>
      <rPr>
        <sz val="12"/>
        <rFont val="宋体"/>
        <charset val="134"/>
      </rPr>
      <t>加盐，搅拌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分钟至均匀。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</si>
  <si>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、面团在</t>
    </r>
    <r>
      <rPr>
        <sz val="12"/>
        <rFont val="Times New Roman"/>
        <charset val="134"/>
      </rPr>
      <t>28</t>
    </r>
    <r>
      <rPr>
        <sz val="12"/>
        <rFont val="宋体"/>
        <charset val="134"/>
      </rPr>
      <t>℃、</t>
    </r>
    <r>
      <rPr>
        <sz val="12"/>
        <rFont val="Times New Roman"/>
        <charset val="134"/>
      </rPr>
      <t>75%</t>
    </r>
    <r>
      <rPr>
        <sz val="12"/>
        <rFont val="宋体"/>
        <charset val="134"/>
      </rPr>
      <t>相对湿度下发酵约</t>
    </r>
    <r>
      <rPr>
        <sz val="12"/>
        <rFont val="Times New Roman"/>
        <charset val="134"/>
      </rPr>
      <t>50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</si>
  <si>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、面团擀薄至</t>
    </r>
    <r>
      <rPr>
        <sz val="12"/>
        <rFont val="Times New Roman"/>
        <charset val="134"/>
      </rPr>
      <t>0.8cm</t>
    </r>
    <r>
      <rPr>
        <sz val="12"/>
        <rFont val="宋体"/>
        <charset val="134"/>
      </rPr>
      <t>后，松弛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分钟，刻模成型（见示范）。</t>
    </r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</si>
  <si>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、最后醒发：</t>
    </r>
    <r>
      <rPr>
        <sz val="12"/>
        <rFont val="Times New Roman"/>
        <charset val="134"/>
      </rPr>
      <t>32</t>
    </r>
    <r>
      <rPr>
        <sz val="12"/>
        <rFont val="宋体"/>
        <charset val="134"/>
      </rPr>
      <t>℃，</t>
    </r>
    <r>
      <rPr>
        <sz val="12"/>
        <rFont val="Times New Roman"/>
        <charset val="134"/>
      </rPr>
      <t>75</t>
    </r>
    <r>
      <rPr>
        <sz val="12"/>
        <rFont val="宋体"/>
        <charset val="134"/>
      </rPr>
      <t>％相对湿度，约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分钟。</t>
    </r>
  </si>
  <si>
    <r>
      <rPr>
        <sz val="12"/>
        <rFont val="Times New Roman"/>
        <charset val="134"/>
      </rPr>
      <t>6</t>
    </r>
    <r>
      <rPr>
        <sz val="12"/>
        <rFont val="宋体"/>
        <charset val="134"/>
      </rPr>
      <t>、炸炉油温调至</t>
    </r>
    <r>
      <rPr>
        <sz val="12"/>
        <rFont val="Times New Roman"/>
        <charset val="134"/>
      </rPr>
      <t>180~190</t>
    </r>
    <r>
      <rPr>
        <sz val="12"/>
        <rFont val="宋体"/>
        <charset val="134"/>
      </rPr>
      <t>℃，炸制面团</t>
    </r>
    <r>
      <rPr>
        <sz val="12"/>
        <rFont val="Times New Roman"/>
        <charset val="134"/>
      </rPr>
      <t>1~1.5</t>
    </r>
    <r>
      <rPr>
        <sz val="12"/>
        <rFont val="宋体"/>
        <charset val="134"/>
      </rPr>
      <t>分钟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面。</t>
    </r>
  </si>
  <si>
    <t>发粉</t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</si>
  <si>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、炸至两面呈金黄色出炉，趁热沾白砂糖。</t>
    </r>
  </si>
  <si>
    <r>
      <rPr>
        <sz val="12"/>
        <rFont val="宋体"/>
        <charset val="134"/>
      </rPr>
      <t>炸制：油温__</t>
    </r>
    <r>
      <rPr>
        <sz val="12"/>
        <rFont val="宋体"/>
        <charset val="134"/>
      </rPr>
      <t>_____</t>
    </r>
    <r>
      <rPr>
        <sz val="12"/>
        <rFont val="宋体"/>
        <charset val="134"/>
      </rPr>
      <t>___℃，炸制时间__</t>
    </r>
    <r>
      <rPr>
        <sz val="12"/>
        <rFont val="宋体"/>
        <charset val="134"/>
      </rPr>
      <t>_____</t>
    </r>
    <r>
      <rPr>
        <sz val="12"/>
        <rFont val="宋体"/>
        <charset val="134"/>
      </rPr>
      <t>___分钟。</t>
    </r>
  </si>
  <si>
    <t>烫面</t>
  </si>
  <si>
    <t>STANDARD OPERATIONS</t>
  </si>
  <si>
    <t>PROCEDURES</t>
  </si>
  <si>
    <t>标准操作程序</t>
  </si>
  <si>
    <t>类别</t>
  </si>
  <si>
    <t>软白面团</t>
  </si>
  <si>
    <t>成本</t>
  </si>
  <si>
    <t>监制</t>
  </si>
  <si>
    <t>卢氏餐饮</t>
  </si>
  <si>
    <t>长度</t>
  </si>
  <si>
    <t>形状</t>
  </si>
  <si>
    <t>制作</t>
  </si>
  <si>
    <t>面团分割总量</t>
  </si>
  <si>
    <r>
      <rPr>
        <b/>
        <sz val="11"/>
        <rFont val="宋体"/>
        <charset val="134"/>
      </rPr>
      <t>8</t>
    </r>
    <r>
      <rPr>
        <b/>
        <sz val="11"/>
        <rFont val="宋体"/>
        <charset val="134"/>
      </rPr>
      <t>0g</t>
    </r>
  </si>
  <si>
    <t>软  白  面  团</t>
  </si>
  <si>
    <t>材料名称</t>
  </si>
  <si>
    <t>重量G</t>
  </si>
  <si>
    <t>餡料</t>
  </si>
  <si>
    <t>产品成品图片</t>
  </si>
  <si>
    <t>高粉</t>
  </si>
  <si>
    <t>菓子粉</t>
  </si>
  <si>
    <t>2 煮开</t>
  </si>
  <si>
    <t>黑糖浆</t>
  </si>
  <si>
    <t>牛奶</t>
  </si>
  <si>
    <t>总合</t>
  </si>
  <si>
    <t>详细作业表</t>
  </si>
  <si>
    <t>1、搅拌：</t>
  </si>
  <si>
    <t>2、基本发酵：</t>
  </si>
  <si>
    <t>3、分割：</t>
  </si>
  <si>
    <t>4、松驰：</t>
  </si>
  <si>
    <t>5、整形：</t>
  </si>
  <si>
    <t>6、最后发酵：</t>
  </si>
  <si>
    <t>7、烤前装饰：</t>
  </si>
  <si>
    <t>8、烘烤：</t>
  </si>
  <si>
    <t>9、出炉：</t>
  </si>
  <si>
    <t>卢氏餐饮培训中心 内部资料 严禁外传</t>
  </si>
  <si>
    <t>老面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</si>
  <si>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00g</t>
    </r>
  </si>
  <si>
    <t>焗糯粉</t>
  </si>
  <si>
    <t>面团溫度：26-27度</t>
  </si>
  <si>
    <t>奥利奥夹心</t>
  </si>
  <si>
    <t>29cm</t>
  </si>
  <si>
    <t>150g</t>
  </si>
  <si>
    <t>80g</t>
  </si>
  <si>
    <t>金钻奶油</t>
  </si>
  <si>
    <t>一瓶</t>
  </si>
  <si>
    <t>高脂可可粉</t>
  </si>
  <si>
    <t>奥利奥饼干</t>
  </si>
  <si>
    <t>2.5片</t>
  </si>
  <si>
    <t>深黑可可粉</t>
  </si>
  <si>
    <t>白巧克力</t>
  </si>
  <si>
    <t>保湿剂</t>
  </si>
  <si>
    <t>防潮糖粉</t>
  </si>
  <si>
    <t>粉末油脂</t>
  </si>
  <si>
    <t>黑色酥粒</t>
  </si>
  <si>
    <t>20g</t>
  </si>
  <si>
    <t>低粉</t>
  </si>
  <si>
    <t>黄油</t>
  </si>
  <si>
    <t>黑炭可可粉</t>
  </si>
  <si>
    <t>巧克力豆</t>
  </si>
  <si>
    <t>总重</t>
  </si>
  <si>
    <t>2、基本发酵：15分钟 翻面15分钟</t>
  </si>
  <si>
    <t>醒发温度：32-36度</t>
  </si>
  <si>
    <t>3、分割：长形14cm  重量150g</t>
  </si>
  <si>
    <t>醒发湿度：85度</t>
  </si>
  <si>
    <t>4、松驰：30分钟</t>
  </si>
  <si>
    <t>5、整形：刷蛋2g  粘黑色酥粒20g</t>
  </si>
  <si>
    <t>6、最后发酵：30分钟</t>
  </si>
  <si>
    <t>8、烘烤：上火230 下火180  烘烤时间7分钟 蒸汽一秒</t>
  </si>
  <si>
    <t>榴莲冰心维也纳</t>
  </si>
  <si>
    <t>可颂</t>
  </si>
  <si>
    <t>100g</t>
  </si>
  <si>
    <t>蛋糕</t>
  </si>
  <si>
    <t>9g</t>
  </si>
  <si>
    <t>70g</t>
  </si>
  <si>
    <t>1 打发</t>
  </si>
  <si>
    <t>蛋白</t>
  </si>
  <si>
    <t xml:space="preserve"> 高粉  </t>
  </si>
  <si>
    <t>金钻</t>
  </si>
  <si>
    <t>柠檬汁</t>
  </si>
  <si>
    <t>2 隔水融化</t>
  </si>
  <si>
    <t>白巧克力酱</t>
  </si>
  <si>
    <t>水份烤干</t>
  </si>
  <si>
    <t>榴莲肉</t>
  </si>
  <si>
    <t>2 拌均匀</t>
  </si>
  <si>
    <t>蛋黄</t>
  </si>
  <si>
    <t>大豆油</t>
  </si>
  <si>
    <t>种</t>
  </si>
  <si>
    <t>种面配比</t>
  </si>
  <si>
    <t>2、基本发酵：15分钟</t>
  </si>
  <si>
    <t>3、分割：长形8厘米 重量100g</t>
  </si>
  <si>
    <t>4、松驰：20分钟</t>
  </si>
  <si>
    <t>7、烤前装饰：挤黄油9g</t>
  </si>
  <si>
    <t>8、烘烤：上火230 下火185 蒸汽一秒 烤15分钟</t>
  </si>
  <si>
    <t>榴莲芝士披萨</t>
  </si>
  <si>
    <t>直径13cm</t>
  </si>
  <si>
    <t>120g</t>
  </si>
  <si>
    <t>45g</t>
  </si>
  <si>
    <t>榴莲奶露</t>
  </si>
  <si>
    <t>马苏里拉芝士碎</t>
  </si>
  <si>
    <t>种面一倍</t>
  </si>
  <si>
    <t>母</t>
  </si>
  <si>
    <r>
      <rPr>
        <b/>
        <sz val="11"/>
        <rFont val="宋体"/>
        <charset val="134"/>
      </rPr>
      <t>面团溫度：2</t>
    </r>
    <r>
      <rPr>
        <b/>
        <sz val="11"/>
        <rFont val="宋体"/>
        <charset val="134"/>
      </rPr>
      <t>4</t>
    </r>
    <r>
      <rPr>
        <b/>
        <sz val="11"/>
        <rFont val="宋体"/>
        <charset val="134"/>
      </rPr>
      <t>度</t>
    </r>
  </si>
  <si>
    <t>2、基本发酵：30分钟 翻面30分钟</t>
  </si>
  <si>
    <t>3、分割：圆形 重量150g</t>
  </si>
  <si>
    <t>5、整形：拍圆直径13cm</t>
  </si>
  <si>
    <t>7、烤前装饰：挤榴莲馅料45g 铺马苏里拉芝士碎45g</t>
  </si>
  <si>
    <t>8、烘烤：上火240 下火180  烘烤9分钟 蒸汽一秒</t>
  </si>
  <si>
    <t>星空小妖精</t>
  </si>
  <si>
    <t>紫色墨西哥</t>
  </si>
  <si>
    <t>7g</t>
  </si>
  <si>
    <t>红曲墨西哥</t>
  </si>
  <si>
    <t>70g*3</t>
  </si>
  <si>
    <t>蓝莓芝士</t>
  </si>
  <si>
    <t>玫瑰预拌粉</t>
  </si>
  <si>
    <t>芝士</t>
  </si>
  <si>
    <t>紫薯粉</t>
  </si>
  <si>
    <t>红曲粉</t>
  </si>
  <si>
    <t>蓝莓干</t>
  </si>
  <si>
    <t>粉色墨西哥</t>
  </si>
  <si>
    <t>绿色墨西哥</t>
  </si>
  <si>
    <t>草莓白巧克力</t>
  </si>
  <si>
    <t>甜菜根粉</t>
  </si>
  <si>
    <t>草莓酱</t>
  </si>
  <si>
    <t>草莓干</t>
  </si>
  <si>
    <t>菠菜粉</t>
  </si>
  <si>
    <t>苹果芝士</t>
  </si>
  <si>
    <t>可可墨西哥</t>
  </si>
  <si>
    <t>原味墨西哥</t>
  </si>
  <si>
    <t>黑巧克力酱</t>
  </si>
  <si>
    <t>苹果干</t>
  </si>
  <si>
    <t>3、分割：圆形70g</t>
  </si>
  <si>
    <t>8、烘烤：上火200 下火180 烘烤2分钟 在喷蒸汽一秒 再烤7分钟</t>
  </si>
  <si>
    <t>中西面点专业计划表</t>
  </si>
  <si>
    <t>中西面点选修课程</t>
  </si>
  <si>
    <t>课程类型</t>
  </si>
  <si>
    <t>课程分类</t>
  </si>
  <si>
    <t>课  程</t>
  </si>
  <si>
    <t>总学时</t>
  </si>
  <si>
    <t>学  分</t>
  </si>
  <si>
    <t>各学期周课时及实训周数安排</t>
  </si>
  <si>
    <t>序号</t>
  </si>
  <si>
    <t>学分</t>
  </si>
  <si>
    <t>第一学年</t>
  </si>
  <si>
    <t>第二学年</t>
  </si>
  <si>
    <t>第三学年</t>
  </si>
  <si>
    <t>第1学期</t>
  </si>
  <si>
    <t>第2学期</t>
  </si>
  <si>
    <t>一</t>
  </si>
  <si>
    <t>二</t>
  </si>
  <si>
    <t>三</t>
  </si>
  <si>
    <t>四</t>
  </si>
  <si>
    <t>五</t>
  </si>
  <si>
    <t>六</t>
  </si>
  <si>
    <t>公共选修课</t>
  </si>
  <si>
    <t>中职生心理健康教育</t>
  </si>
  <si>
    <t>名   称</t>
  </si>
  <si>
    <t>18周</t>
  </si>
  <si>
    <t>交际与口才</t>
  </si>
  <si>
    <t>必修课</t>
  </si>
  <si>
    <t>公共基础课</t>
  </si>
  <si>
    <t>语文○</t>
  </si>
  <si>
    <t>书法</t>
  </si>
  <si>
    <t>数学○</t>
  </si>
  <si>
    <t>职业素养</t>
  </si>
  <si>
    <t>英语○</t>
  </si>
  <si>
    <t>就业与创业</t>
  </si>
  <si>
    <t>信息技术○</t>
  </si>
  <si>
    <t>专业选修课</t>
  </si>
  <si>
    <t>茶艺表演</t>
  </si>
  <si>
    <t>体育与健康○</t>
  </si>
  <si>
    <t>化妆与美甲</t>
  </si>
  <si>
    <t>职业生涯规划○</t>
  </si>
  <si>
    <t>漫  画</t>
  </si>
  <si>
    <t>职业道德与法律○</t>
  </si>
  <si>
    <t>网商运营</t>
  </si>
  <si>
    <t>经济政治与社会○</t>
  </si>
  <si>
    <t>手机摄影技巧</t>
  </si>
  <si>
    <t>哲学与人生○</t>
  </si>
  <si>
    <t xml:space="preserve"> 注：专业选修课5选2(第四学期选1门、第五学期选1门）</t>
  </si>
  <si>
    <t>公共艺术课○</t>
  </si>
  <si>
    <t>中职生心理健康教育△</t>
  </si>
  <si>
    <t>历史○</t>
  </si>
  <si>
    <t xml:space="preserve"> 小计 （占学分32 %）</t>
  </si>
  <si>
    <t>专业技能课</t>
  </si>
  <si>
    <t>专业核心课</t>
  </si>
  <si>
    <t>烹饪概论○（理论）</t>
  </si>
  <si>
    <t>烹饪营养与卫生○（理论）</t>
  </si>
  <si>
    <t>面点基本功○（一体化）</t>
  </si>
  <si>
    <t>面点工艺○（一体化）</t>
  </si>
  <si>
    <t>烘焙工艺○（一体化）</t>
  </si>
  <si>
    <t>冷拼与食品雕刻（一体化）</t>
  </si>
  <si>
    <t>面点原料学△（理论）</t>
  </si>
  <si>
    <t>小计 （占学分17 %）</t>
  </si>
  <si>
    <t>饮品调制△（一体化）</t>
  </si>
  <si>
    <t>中式面点艺术与创新△（一体化）</t>
  </si>
  <si>
    <t>西式面点烘焙与创新○（一体化）</t>
  </si>
  <si>
    <t>餐饮服务与管理△（理论）</t>
  </si>
  <si>
    <t>营养配餐○（理论）</t>
  </si>
  <si>
    <t>面点考证（一体化）</t>
  </si>
  <si>
    <t>中西面点综合实训○（一体化）</t>
  </si>
  <si>
    <t>小计（占学分 17 %）</t>
  </si>
  <si>
    <t>必/限修课课堂教学合计数</t>
  </si>
  <si>
    <t>实践课</t>
  </si>
  <si>
    <t>入学教育、军训</t>
  </si>
  <si>
    <t>1周</t>
  </si>
  <si>
    <t>面点基本功实训</t>
  </si>
  <si>
    <t>面点工艺实训</t>
  </si>
  <si>
    <t>烘焙工艺实训</t>
  </si>
  <si>
    <t>裱花艺术实训</t>
  </si>
  <si>
    <t>专业综合实训</t>
  </si>
  <si>
    <t>16周</t>
  </si>
  <si>
    <t>毕业实践</t>
  </si>
  <si>
    <t>岗位实习</t>
  </si>
  <si>
    <t>19周</t>
  </si>
  <si>
    <t>毕业教育</t>
  </si>
  <si>
    <t>专业技能证书　</t>
  </si>
  <si>
    <t>小计（占学分25.5 %）</t>
  </si>
  <si>
    <t>其他</t>
  </si>
  <si>
    <t>选修课（见附表）　</t>
  </si>
  <si>
    <t>小 计（占学分8.5 %）</t>
  </si>
  <si>
    <t>班会课</t>
  </si>
  <si>
    <t>各学期课堂教学周课时数　</t>
  </si>
  <si>
    <t>合     计</t>
  </si>
  <si>
    <t>备注：各课程的考核方式○代表考试，△代表考查。实践课及拓展模块的课程则均为考查。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</si>
</sst>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_);[Red]\(0\)"/>
  </numFmts>
  <fonts count="59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Times New Roman"/>
      <charset val="134"/>
    </font>
    <font>
      <sz val="22"/>
      <name val="方正大黑简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2"/>
      <name val="Arial Rounded MT Bold"/>
      <charset val="134"/>
    </font>
    <font>
      <sz val="12"/>
      <name val="方正黑体简体"/>
      <charset val="134"/>
    </font>
    <font>
      <b/>
      <sz val="11"/>
      <name val="宋体"/>
      <charset val="134"/>
    </font>
    <font>
      <b/>
      <sz val="12"/>
      <color rgb="FF00B0F0"/>
      <name val="宋体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11"/>
      <name val="黑体"/>
      <charset val="134"/>
    </font>
    <font>
      <sz val="10"/>
      <name val="黑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20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2"/>
      <color indexed="10"/>
      <name val="Times New Roman"/>
      <charset val="134"/>
    </font>
    <font>
      <sz val="12"/>
      <color indexed="8"/>
      <name val="宋体"/>
      <charset val="134"/>
    </font>
    <font>
      <sz val="10.5"/>
      <name val="Times New Roman"/>
      <charset val="134"/>
    </font>
    <font>
      <sz val="10"/>
      <name val="Times New Roman"/>
      <charset val="134"/>
    </font>
    <font>
      <sz val="11"/>
      <color indexed="8"/>
      <name val="Times New Roman"/>
      <charset val="134"/>
    </font>
    <font>
      <sz val="15"/>
      <name val="华文中宋"/>
      <charset val="134"/>
    </font>
    <font>
      <sz val="11"/>
      <name val="宋体"/>
      <charset val="134"/>
    </font>
    <font>
      <sz val="8.5"/>
      <name val="宋体"/>
      <charset val="134"/>
    </font>
    <font>
      <b/>
      <sz val="9"/>
      <name val="宋体"/>
      <charset val="134"/>
    </font>
    <font>
      <sz val="15"/>
      <name val="隶书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宋体"/>
      <charset val="134"/>
    </font>
    <font>
      <b/>
      <sz val="9"/>
      <name val="宋体"/>
      <charset val="134"/>
    </font>
    <font>
      <sz val="9"/>
      <color indexed="10"/>
      <name val="宋体"/>
      <charset val="134"/>
    </font>
    <font>
      <sz val="9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" fillId="15" borderId="81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2" applyNumberFormat="0" applyFill="0" applyAlignment="0" applyProtection="0">
      <alignment vertical="center"/>
    </xf>
    <xf numFmtId="0" fontId="42" fillId="0" borderId="82" applyNumberFormat="0" applyFill="0" applyAlignment="0" applyProtection="0">
      <alignment vertical="center"/>
    </xf>
    <xf numFmtId="0" fontId="43" fillId="0" borderId="8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16" borderId="84" applyNumberFormat="0" applyAlignment="0" applyProtection="0">
      <alignment vertical="center"/>
    </xf>
    <xf numFmtId="0" fontId="45" fillId="17" borderId="85" applyNumberFormat="0" applyAlignment="0" applyProtection="0">
      <alignment vertical="center"/>
    </xf>
    <xf numFmtId="0" fontId="46" fillId="17" borderId="84" applyNumberFormat="0" applyAlignment="0" applyProtection="0">
      <alignment vertical="center"/>
    </xf>
    <xf numFmtId="0" fontId="47" fillId="18" borderId="86" applyNumberFormat="0" applyAlignment="0" applyProtection="0">
      <alignment vertical="center"/>
    </xf>
    <xf numFmtId="0" fontId="48" fillId="0" borderId="87" applyNumberFormat="0" applyFill="0" applyAlignment="0" applyProtection="0">
      <alignment vertical="center"/>
    </xf>
    <xf numFmtId="0" fontId="49" fillId="0" borderId="88" applyNumberFormat="0" applyFill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" fillId="0" borderId="0" applyBorder="0">
      <alignment vertical="center"/>
    </xf>
    <xf numFmtId="0" fontId="2" fillId="0" borderId="0" applyBorder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Border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</cellStyleXfs>
  <cellXfs count="69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2" xfId="66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66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255" wrapText="1"/>
    </xf>
    <xf numFmtId="0" fontId="4" fillId="6" borderId="2" xfId="0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 vertical="center" textRotation="255"/>
    </xf>
    <xf numFmtId="0" fontId="3" fillId="7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 textRotation="255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 textRotation="255"/>
    </xf>
    <xf numFmtId="0" fontId="3" fillId="9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66" applyFont="1" applyBorder="1" applyAlignment="1">
      <alignment horizontal="center" wrapText="1"/>
    </xf>
    <xf numFmtId="0" fontId="3" fillId="0" borderId="2" xfId="66" applyNumberFormat="1" applyFont="1" applyBorder="1" applyAlignment="1">
      <alignment horizontal="center" wrapText="1"/>
    </xf>
    <xf numFmtId="49" fontId="3" fillId="0" borderId="2" xfId="66" applyNumberFormat="1" applyFont="1" applyBorder="1" applyAlignment="1">
      <alignment horizontal="center" wrapText="1"/>
    </xf>
    <xf numFmtId="49" fontId="3" fillId="6" borderId="2" xfId="0" applyNumberFormat="1" applyFont="1" applyFill="1" applyBorder="1" applyAlignment="1">
      <alignment horizontal="center" vertical="center"/>
    </xf>
    <xf numFmtId="0" fontId="3" fillId="0" borderId="2" xfId="66" applyNumberFormat="1" applyFont="1" applyBorder="1" applyAlignment="1">
      <alignment horizontal="center" vertical="center" wrapText="1"/>
    </xf>
    <xf numFmtId="0" fontId="3" fillId="6" borderId="2" xfId="0" applyNumberFormat="1" applyFont="1" applyFill="1" applyBorder="1" applyAlignment="1">
      <alignment horizontal="center" vertical="center"/>
    </xf>
    <xf numFmtId="0" fontId="3" fillId="4" borderId="2" xfId="66" applyNumberFormat="1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6" fillId="0" borderId="0" xfId="58" applyFont="1" applyFill="1" applyAlignment="1">
      <alignment horizontal="center" vertical="center"/>
    </xf>
    <xf numFmtId="0" fontId="6" fillId="0" borderId="1" xfId="58" applyFont="1" applyFill="1" applyBorder="1" applyAlignment="1">
      <alignment horizontal="center" vertical="center"/>
    </xf>
    <xf numFmtId="0" fontId="7" fillId="0" borderId="2" xfId="58" applyFont="1" applyFill="1" applyBorder="1" applyAlignment="1">
      <alignment horizontal="center" vertical="center"/>
    </xf>
    <xf numFmtId="0" fontId="8" fillId="0" borderId="2" xfId="58" applyFont="1" applyFill="1" applyBorder="1" applyAlignment="1">
      <alignment horizontal="center" vertical="center"/>
    </xf>
    <xf numFmtId="0" fontId="7" fillId="0" borderId="2" xfId="58" applyFont="1" applyFill="1" applyBorder="1" applyAlignment="1">
      <alignment vertical="center"/>
    </xf>
    <xf numFmtId="0" fontId="8" fillId="0" borderId="2" xfId="58" applyFont="1" applyFill="1" applyBorder="1" applyAlignment="1">
      <alignment vertical="center"/>
    </xf>
    <xf numFmtId="0" fontId="9" fillId="0" borderId="2" xfId="58" applyFont="1" applyFill="1" applyBorder="1" applyAlignment="1">
      <alignment horizontal="center" vertical="center" wrapText="1"/>
    </xf>
    <xf numFmtId="0" fontId="8" fillId="0" borderId="2" xfId="58" applyFont="1" applyFill="1" applyBorder="1" applyAlignment="1">
      <alignment horizontal="center" vertical="center" wrapText="1"/>
    </xf>
    <xf numFmtId="0" fontId="9" fillId="0" borderId="2" xfId="58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2" fillId="0" borderId="2" xfId="58" applyFont="1" applyFill="1" applyBorder="1" applyAlignment="1">
      <alignment horizontal="center" vertical="center"/>
    </xf>
    <xf numFmtId="0" fontId="8" fillId="4" borderId="2" xfId="58" applyFont="1" applyFill="1" applyBorder="1" applyAlignment="1">
      <alignment horizontal="center" vertical="center"/>
    </xf>
    <xf numFmtId="0" fontId="8" fillId="0" borderId="3" xfId="58" applyFont="1" applyFill="1" applyBorder="1" applyAlignment="1">
      <alignment horizontal="left" vertical="center"/>
    </xf>
    <xf numFmtId="0" fontId="8" fillId="0" borderId="11" xfId="58" applyFont="1" applyFill="1" applyBorder="1" applyAlignment="1">
      <alignment horizontal="left" vertical="center"/>
    </xf>
    <xf numFmtId="0" fontId="8" fillId="0" borderId="3" xfId="58" applyFont="1" applyFill="1" applyBorder="1" applyAlignment="1">
      <alignment horizontal="left" vertical="center" wrapText="1"/>
    </xf>
    <xf numFmtId="0" fontId="8" fillId="0" borderId="11" xfId="58" applyFont="1" applyFill="1" applyBorder="1" applyAlignment="1">
      <alignment horizontal="left" vertical="center" wrapText="1"/>
    </xf>
    <xf numFmtId="0" fontId="8" fillId="0" borderId="3" xfId="58" applyFont="1" applyFill="1" applyBorder="1" applyAlignment="1">
      <alignment horizontal="center" vertical="center"/>
    </xf>
    <xf numFmtId="0" fontId="8" fillId="0" borderId="11" xfId="58" applyFont="1" applyFill="1" applyBorder="1" applyAlignment="1">
      <alignment horizontal="center" vertical="center"/>
    </xf>
    <xf numFmtId="0" fontId="13" fillId="0" borderId="0" xfId="58" applyFont="1" applyFill="1" applyAlignment="1"/>
    <xf numFmtId="0" fontId="2" fillId="0" borderId="0" xfId="58" applyFont="1" applyFill="1" applyAlignment="1">
      <alignment vertical="center"/>
    </xf>
    <xf numFmtId="0" fontId="13" fillId="0" borderId="0" xfId="58" applyFont="1" applyFill="1" applyAlignment="1">
      <alignment vertical="center"/>
    </xf>
    <xf numFmtId="0" fontId="14" fillId="0" borderId="0" xfId="58" applyFont="1" applyFill="1" applyAlignment="1">
      <alignment vertical="top"/>
    </xf>
    <xf numFmtId="0" fontId="8" fillId="10" borderId="2" xfId="58" applyFont="1" applyFill="1" applyBorder="1" applyAlignment="1">
      <alignment vertical="center"/>
    </xf>
    <xf numFmtId="0" fontId="8" fillId="11" borderId="2" xfId="58" applyFont="1" applyFill="1" applyBorder="1" applyAlignment="1">
      <alignment horizontal="center" vertical="center"/>
    </xf>
    <xf numFmtId="0" fontId="7" fillId="0" borderId="12" xfId="58" applyFont="1" applyFill="1" applyBorder="1" applyAlignment="1">
      <alignment horizontal="center" vertical="center"/>
    </xf>
    <xf numFmtId="0" fontId="7" fillId="0" borderId="13" xfId="58" applyFont="1" applyFill="1" applyBorder="1" applyAlignment="1">
      <alignment horizontal="center" vertical="center"/>
    </xf>
    <xf numFmtId="0" fontId="8" fillId="0" borderId="13" xfId="58" applyFont="1" applyFill="1" applyBorder="1" applyAlignment="1">
      <alignment horizontal="center" vertical="center"/>
    </xf>
    <xf numFmtId="0" fontId="8" fillId="12" borderId="2" xfId="58" applyFont="1" applyFill="1" applyBorder="1" applyAlignment="1">
      <alignment horizontal="center" vertical="center"/>
    </xf>
    <xf numFmtId="0" fontId="8" fillId="13" borderId="2" xfId="58" applyFont="1" applyFill="1" applyBorder="1" applyAlignment="1">
      <alignment horizontal="center" vertical="center"/>
    </xf>
    <xf numFmtId="0" fontId="8" fillId="14" borderId="2" xfId="58" applyFont="1" applyFill="1" applyBorder="1" applyAlignment="1">
      <alignment horizontal="center" vertical="center"/>
    </xf>
    <xf numFmtId="0" fontId="7" fillId="0" borderId="14" xfId="58" applyFont="1" applyFill="1" applyBorder="1" applyAlignment="1">
      <alignment horizontal="center" vertical="center"/>
    </xf>
    <xf numFmtId="0" fontId="8" fillId="0" borderId="4" xfId="58" applyFont="1" applyFill="1" applyBorder="1" applyAlignment="1">
      <alignment horizontal="left" vertical="center"/>
    </xf>
    <xf numFmtId="0" fontId="7" fillId="0" borderId="2" xfId="58" applyFont="1" applyFill="1" applyBorder="1" applyAlignment="1">
      <alignment horizontal="left" vertical="center"/>
    </xf>
    <xf numFmtId="0" fontId="8" fillId="0" borderId="4" xfId="58" applyFont="1" applyFill="1" applyBorder="1" applyAlignment="1">
      <alignment horizontal="left" vertical="center" wrapText="1"/>
    </xf>
    <xf numFmtId="0" fontId="15" fillId="0" borderId="2" xfId="50" applyFont="1" applyBorder="1" applyAlignment="1">
      <alignment horizontal="left" vertical="center"/>
    </xf>
    <xf numFmtId="0" fontId="8" fillId="0" borderId="4" xfId="58" applyFont="1" applyFill="1" applyBorder="1" applyAlignment="1">
      <alignment horizontal="center" vertical="center"/>
    </xf>
    <xf numFmtId="0" fontId="12" fillId="4" borderId="2" xfId="58" applyFont="1" applyFill="1" applyBorder="1" applyAlignment="1">
      <alignment horizontal="center" vertical="center"/>
    </xf>
    <xf numFmtId="0" fontId="7" fillId="0" borderId="2" xfId="57" applyFont="1" applyBorder="1" applyAlignment="1">
      <alignment horizontal="center" vertical="center"/>
    </xf>
    <xf numFmtId="0" fontId="9" fillId="0" borderId="2" xfId="57" applyNumberFormat="1" applyFont="1" applyBorder="1" applyAlignment="1">
      <alignment horizontal="center" vertical="center"/>
    </xf>
    <xf numFmtId="0" fontId="9" fillId="0" borderId="2" xfId="58" applyFont="1" applyFill="1" applyBorder="1" applyAlignment="1">
      <alignment horizontal="center" vertical="center"/>
    </xf>
    <xf numFmtId="0" fontId="16" fillId="0" borderId="2" xfId="57" applyNumberFormat="1" applyFont="1" applyBorder="1" applyAlignment="1">
      <alignment horizontal="center" vertical="center"/>
    </xf>
    <xf numFmtId="0" fontId="17" fillId="0" borderId="2" xfId="57" applyNumberFormat="1" applyFont="1" applyBorder="1" applyAlignment="1">
      <alignment horizontal="center" vertical="center"/>
    </xf>
    <xf numFmtId="0" fontId="8" fillId="0" borderId="2" xfId="57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15" fillId="0" borderId="2" xfId="6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17" fillId="0" borderId="2" xfId="51" applyNumberFormat="1" applyFont="1" applyBorder="1" applyAlignment="1">
      <alignment horizontal="center" vertical="center"/>
    </xf>
    <xf numFmtId="0" fontId="9" fillId="0" borderId="2" xfId="51" applyNumberFormat="1" applyFont="1" applyBorder="1" applyAlignment="1">
      <alignment horizontal="center" vertical="center"/>
    </xf>
    <xf numFmtId="0" fontId="8" fillId="0" borderId="2" xfId="51" applyFont="1" applyBorder="1" applyAlignment="1">
      <alignment horizontal="center" vertical="center"/>
    </xf>
    <xf numFmtId="0" fontId="12" fillId="0" borderId="2" xfId="51" applyFont="1" applyBorder="1" applyAlignment="1">
      <alignment horizontal="center" vertical="center"/>
    </xf>
    <xf numFmtId="0" fontId="7" fillId="0" borderId="2" xfId="51" applyFont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59">
      <alignment vertical="center"/>
    </xf>
    <xf numFmtId="0" fontId="9" fillId="0" borderId="13" xfId="58" applyNumberFormat="1" applyFont="1" applyFill="1" applyBorder="1" applyAlignment="1">
      <alignment horizontal="center" vertical="center"/>
    </xf>
    <xf numFmtId="0" fontId="10" fillId="0" borderId="0" xfId="59" applyFont="1" applyAlignment="1">
      <alignment horizontal="center" vertical="center"/>
    </xf>
    <xf numFmtId="0" fontId="17" fillId="0" borderId="2" xfId="58" applyNumberFormat="1" applyFont="1" applyFill="1" applyBorder="1" applyAlignment="1">
      <alignment horizontal="center" vertical="center"/>
    </xf>
    <xf numFmtId="0" fontId="9" fillId="0" borderId="2" xfId="51" applyFont="1" applyBorder="1" applyAlignment="1">
      <alignment horizontal="center" vertical="center"/>
    </xf>
    <xf numFmtId="0" fontId="8" fillId="0" borderId="2" xfId="58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2" xfId="56" applyFont="1" applyBorder="1" applyAlignment="1">
      <alignment horizontal="center" vertical="center"/>
    </xf>
    <xf numFmtId="0" fontId="18" fillId="0" borderId="2" xfId="56" applyFont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2" fillId="0" borderId="15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center" vertical="center" textRotation="255"/>
    </xf>
    <xf numFmtId="0" fontId="25" fillId="0" borderId="23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textRotation="255"/>
    </xf>
    <xf numFmtId="0" fontId="25" fillId="0" borderId="4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176" fontId="24" fillId="0" borderId="2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left" vertical="center"/>
    </xf>
    <xf numFmtId="0" fontId="24" fillId="0" borderId="21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177" fontId="24" fillId="0" borderId="2" xfId="0" applyNumberFormat="1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textRotation="255"/>
    </xf>
    <xf numFmtId="0" fontId="24" fillId="0" borderId="29" xfId="0" applyFont="1" applyFill="1" applyBorder="1" applyAlignment="1">
      <alignment horizontal="left" vertical="center" wrapText="1"/>
    </xf>
    <xf numFmtId="0" fontId="24" fillId="0" borderId="30" xfId="0" applyFont="1" applyFill="1" applyBorder="1" applyAlignment="1">
      <alignment horizontal="left" vertical="center" wrapText="1"/>
    </xf>
    <xf numFmtId="0" fontId="24" fillId="0" borderId="30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top" wrapText="1"/>
    </xf>
    <xf numFmtId="0" fontId="24" fillId="0" borderId="11" xfId="0" applyFont="1" applyFill="1" applyBorder="1" applyAlignment="1">
      <alignment horizontal="left" vertical="top" wrapText="1"/>
    </xf>
    <xf numFmtId="0" fontId="2" fillId="0" borderId="33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top"/>
    </xf>
    <xf numFmtId="0" fontId="24" fillId="0" borderId="2" xfId="0" applyFont="1" applyFill="1" applyBorder="1" applyAlignment="1">
      <alignment horizontal="left" vertical="top"/>
    </xf>
    <xf numFmtId="0" fontId="2" fillId="0" borderId="34" xfId="0" applyFont="1" applyFill="1" applyBorder="1" applyAlignment="1">
      <alignment horizontal="left" vertical="top"/>
    </xf>
    <xf numFmtId="0" fontId="24" fillId="0" borderId="30" xfId="0" applyFont="1" applyFill="1" applyBorder="1" applyAlignment="1">
      <alignment horizontal="left" vertical="top"/>
    </xf>
    <xf numFmtId="0" fontId="23" fillId="0" borderId="35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vertical="center"/>
    </xf>
    <xf numFmtId="0" fontId="24" fillId="0" borderId="37" xfId="0" applyFont="1" applyFill="1" applyBorder="1" applyAlignment="1">
      <alignment vertical="center"/>
    </xf>
    <xf numFmtId="0" fontId="24" fillId="0" borderId="38" xfId="0" applyFont="1" applyFill="1" applyBorder="1" applyAlignment="1">
      <alignment vertical="center"/>
    </xf>
    <xf numFmtId="0" fontId="24" fillId="0" borderId="39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left" vertical="center"/>
    </xf>
    <xf numFmtId="0" fontId="24" fillId="0" borderId="40" xfId="0" applyFont="1" applyFill="1" applyBorder="1" applyAlignment="1">
      <alignment horizontal="left" vertical="center" wrapText="1"/>
    </xf>
    <xf numFmtId="0" fontId="24" fillId="0" borderId="40" xfId="0" applyFont="1" applyFill="1" applyBorder="1" applyAlignment="1">
      <alignment vertical="center"/>
    </xf>
    <xf numFmtId="0" fontId="25" fillId="0" borderId="40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left" vertical="center"/>
    </xf>
    <xf numFmtId="0" fontId="24" fillId="0" borderId="41" xfId="0" applyFont="1" applyFill="1" applyBorder="1" applyAlignment="1">
      <alignment horizontal="left" vertical="center"/>
    </xf>
    <xf numFmtId="0" fontId="24" fillId="0" borderId="43" xfId="0" applyFont="1" applyFill="1" applyBorder="1" applyAlignment="1">
      <alignment horizontal="left" vertical="top" wrapText="1"/>
    </xf>
    <xf numFmtId="0" fontId="24" fillId="0" borderId="37" xfId="0" applyFont="1" applyFill="1" applyBorder="1" applyAlignment="1">
      <alignment horizontal="left" vertical="center"/>
    </xf>
    <xf numFmtId="0" fontId="24" fillId="0" borderId="37" xfId="0" applyFont="1" applyFill="1" applyBorder="1" applyAlignment="1">
      <alignment horizontal="left" vertical="top"/>
    </xf>
    <xf numFmtId="0" fontId="24" fillId="0" borderId="42" xfId="0" applyFont="1" applyFill="1" applyBorder="1" applyAlignment="1">
      <alignment horizontal="left" vertical="top"/>
    </xf>
    <xf numFmtId="0" fontId="22" fillId="0" borderId="17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vertical="center"/>
    </xf>
    <xf numFmtId="0" fontId="25" fillId="0" borderId="19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textRotation="255"/>
    </xf>
    <xf numFmtId="0" fontId="25" fillId="0" borderId="19" xfId="0" applyFont="1" applyFill="1" applyBorder="1" applyAlignment="1">
      <alignment horizontal="center" vertical="center" textRotation="255"/>
    </xf>
    <xf numFmtId="0" fontId="24" fillId="0" borderId="7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justify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vertical="center"/>
    </xf>
    <xf numFmtId="0" fontId="24" fillId="0" borderId="9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5" fillId="0" borderId="45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top"/>
    </xf>
    <xf numFmtId="0" fontId="2" fillId="0" borderId="30" xfId="0" applyFont="1" applyFill="1" applyBorder="1" applyAlignment="1">
      <alignment horizontal="left" vertical="top"/>
    </xf>
    <xf numFmtId="0" fontId="22" fillId="0" borderId="4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vertical="center"/>
    </xf>
    <xf numFmtId="0" fontId="24" fillId="0" borderId="40" xfId="0" applyFont="1" applyFill="1" applyBorder="1" applyAlignment="1">
      <alignment horizontal="left" vertical="center"/>
    </xf>
    <xf numFmtId="0" fontId="24" fillId="0" borderId="40" xfId="0" applyFont="1" applyFill="1" applyBorder="1" applyAlignment="1">
      <alignment vertical="center" wrapText="1"/>
    </xf>
    <xf numFmtId="0" fontId="24" fillId="0" borderId="41" xfId="0" applyFont="1" applyFill="1" applyBorder="1" applyAlignment="1">
      <alignment vertical="center" wrapText="1"/>
    </xf>
    <xf numFmtId="0" fontId="2" fillId="0" borderId="41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top" wrapText="1"/>
    </xf>
    <xf numFmtId="0" fontId="2" fillId="0" borderId="37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top"/>
    </xf>
    <xf numFmtId="0" fontId="2" fillId="0" borderId="42" xfId="0" applyFont="1" applyFill="1" applyBorder="1" applyAlignment="1">
      <alignment horizontal="left" vertical="top"/>
    </xf>
    <xf numFmtId="0" fontId="24" fillId="0" borderId="17" xfId="0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0" fontId="25" fillId="0" borderId="32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vertical="center"/>
    </xf>
    <xf numFmtId="0" fontId="25" fillId="0" borderId="49" xfId="0" applyFont="1" applyFill="1" applyBorder="1" applyAlignment="1">
      <alignment horizontal="center" vertical="center" wrapText="1"/>
    </xf>
    <xf numFmtId="0" fontId="24" fillId="0" borderId="45" xfId="0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horizontal="center" vertical="center" textRotation="255"/>
    </xf>
    <xf numFmtId="0" fontId="25" fillId="0" borderId="50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 wrapText="1"/>
    </xf>
    <xf numFmtId="0" fontId="25" fillId="0" borderId="51" xfId="0" applyFont="1" applyFill="1" applyBorder="1" applyAlignment="1">
      <alignment horizontal="center" vertical="center" wrapText="1"/>
    </xf>
    <xf numFmtId="0" fontId="24" fillId="0" borderId="52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textRotation="255"/>
    </xf>
    <xf numFmtId="0" fontId="24" fillId="0" borderId="14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6" fillId="0" borderId="7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5" fillId="0" borderId="45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24" fillId="0" borderId="53" xfId="0" applyFont="1" applyFill="1" applyBorder="1" applyAlignment="1">
      <alignment horizontal="left" vertical="center" wrapText="1"/>
    </xf>
    <xf numFmtId="0" fontId="24" fillId="0" borderId="54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vertical="center" wrapText="1"/>
    </xf>
    <xf numFmtId="0" fontId="26" fillId="0" borderId="41" xfId="0" applyFont="1" applyFill="1" applyBorder="1" applyAlignment="1">
      <alignment vertical="center" wrapText="1"/>
    </xf>
    <xf numFmtId="0" fontId="9" fillId="0" borderId="0" xfId="49" applyFont="1" applyAlignment="1">
      <alignment horizontal="center" vertical="center"/>
    </xf>
    <xf numFmtId="0" fontId="2" fillId="0" borderId="0" xfId="49" applyFont="1" applyAlignment="1">
      <alignment horizontal="left" vertical="center"/>
    </xf>
    <xf numFmtId="0" fontId="2" fillId="0" borderId="0" xfId="49" applyFont="1" applyAlignment="1">
      <alignment horizontal="left" vertical="top"/>
    </xf>
    <xf numFmtId="0" fontId="2" fillId="0" borderId="0" xfId="49" applyFont="1" applyAlignment="1">
      <alignment horizontal="center" vertical="center"/>
    </xf>
    <xf numFmtId="0" fontId="22" fillId="0" borderId="55" xfId="49" applyFont="1" applyBorder="1" applyAlignment="1">
      <alignment horizontal="center" vertical="center" wrapText="1"/>
    </xf>
    <xf numFmtId="0" fontId="22" fillId="0" borderId="52" xfId="49" applyFont="1" applyBorder="1" applyAlignment="1">
      <alignment horizontal="center" vertical="center" wrapText="1"/>
    </xf>
    <xf numFmtId="0" fontId="2" fillId="0" borderId="15" xfId="49" applyFont="1" applyBorder="1" applyAlignment="1">
      <alignment horizontal="center" vertical="center"/>
    </xf>
    <xf numFmtId="0" fontId="2" fillId="0" borderId="16" xfId="49" applyFont="1" applyBorder="1" applyAlignment="1">
      <alignment horizontal="center" vertical="center"/>
    </xf>
    <xf numFmtId="0" fontId="9" fillId="0" borderId="14" xfId="49" applyFont="1" applyBorder="1" applyAlignment="1">
      <alignment horizontal="center" vertical="center" textRotation="255"/>
    </xf>
    <xf numFmtId="0" fontId="2" fillId="0" borderId="14" xfId="49" applyFont="1" applyBorder="1" applyAlignment="1">
      <alignment horizontal="center" vertical="center"/>
    </xf>
    <xf numFmtId="0" fontId="2" fillId="0" borderId="14" xfId="49" applyFont="1" applyBorder="1" applyAlignment="1">
      <alignment vertical="center"/>
    </xf>
    <xf numFmtId="0" fontId="2" fillId="0" borderId="14" xfId="49" applyBorder="1" applyAlignment="1">
      <alignment vertical="center"/>
    </xf>
    <xf numFmtId="0" fontId="9" fillId="0" borderId="2" xfId="49" applyFont="1" applyBorder="1" applyAlignment="1">
      <alignment horizontal="center" vertical="center" textRotation="255"/>
    </xf>
    <xf numFmtId="0" fontId="2" fillId="0" borderId="2" xfId="49" applyFont="1" applyBorder="1" applyAlignment="1">
      <alignment horizontal="center" vertical="center"/>
    </xf>
    <xf numFmtId="0" fontId="2" fillId="0" borderId="2" xfId="49" applyFont="1" applyBorder="1" applyAlignment="1">
      <alignment vertical="center"/>
    </xf>
    <xf numFmtId="0" fontId="2" fillId="0" borderId="2" xfId="49" applyBorder="1" applyAlignment="1">
      <alignment vertical="center"/>
    </xf>
    <xf numFmtId="0" fontId="2" fillId="0" borderId="3" xfId="49" applyFont="1" applyBorder="1" applyAlignment="1">
      <alignment horizontal="left" vertical="center"/>
    </xf>
    <xf numFmtId="0" fontId="2" fillId="0" borderId="11" xfId="49" applyFont="1" applyBorder="1" applyAlignment="1">
      <alignment horizontal="left" vertical="center"/>
    </xf>
    <xf numFmtId="0" fontId="9" fillId="0" borderId="13" xfId="49" applyFont="1" applyBorder="1" applyAlignment="1">
      <alignment horizontal="center" vertical="center" textRotation="255"/>
    </xf>
    <xf numFmtId="0" fontId="9" fillId="0" borderId="14" xfId="49" applyFont="1" applyBorder="1" applyAlignment="1">
      <alignment horizontal="center" vertical="center" wrapText="1"/>
    </xf>
    <xf numFmtId="0" fontId="9" fillId="0" borderId="14" xfId="49" applyFont="1" applyBorder="1" applyAlignment="1">
      <alignment horizontal="center" vertical="center"/>
    </xf>
    <xf numFmtId="0" fontId="9" fillId="0" borderId="9" xfId="49" applyFont="1" applyBorder="1" applyAlignment="1">
      <alignment horizontal="center" vertical="center" wrapText="1"/>
    </xf>
    <xf numFmtId="0" fontId="2" fillId="0" borderId="1" xfId="49" applyBorder="1" applyAlignment="1">
      <alignment horizontal="center" vertical="center" wrapText="1"/>
    </xf>
    <xf numFmtId="0" fontId="9" fillId="0" borderId="2" xfId="49" applyFont="1" applyBorder="1" applyAlignment="1">
      <alignment horizontal="center" vertical="center" wrapText="1"/>
    </xf>
    <xf numFmtId="0" fontId="2" fillId="0" borderId="5" xfId="49" applyBorder="1" applyAlignment="1">
      <alignment horizontal="left" vertical="center"/>
    </xf>
    <xf numFmtId="0" fontId="2" fillId="0" borderId="21" xfId="49" applyFont="1" applyBorder="1" applyAlignment="1">
      <alignment horizontal="left" vertical="center"/>
    </xf>
    <xf numFmtId="0" fontId="24" fillId="0" borderId="7" xfId="49" applyFont="1" applyBorder="1" applyAlignment="1">
      <alignment horizontal="left" vertical="center" wrapText="1"/>
    </xf>
    <xf numFmtId="0" fontId="2" fillId="0" borderId="0" xfId="49" applyBorder="1" applyAlignment="1">
      <alignment horizontal="left" vertical="center" wrapText="1"/>
    </xf>
    <xf numFmtId="0" fontId="2" fillId="0" borderId="7" xfId="49" applyBorder="1" applyAlignment="1">
      <alignment horizontal="left" vertical="center" wrapText="1"/>
    </xf>
    <xf numFmtId="0" fontId="27" fillId="0" borderId="2" xfId="49" applyFont="1" applyBorder="1" applyAlignment="1">
      <alignment horizontal="center" vertical="center"/>
    </xf>
    <xf numFmtId="0" fontId="24" fillId="0" borderId="7" xfId="49" applyFont="1" applyBorder="1" applyAlignment="1">
      <alignment vertical="center"/>
    </xf>
    <xf numFmtId="0" fontId="2" fillId="0" borderId="0" xfId="49" applyBorder="1" applyAlignment="1">
      <alignment vertical="center"/>
    </xf>
    <xf numFmtId="0" fontId="2" fillId="0" borderId="7" xfId="49" applyFont="1" applyBorder="1" applyAlignment="1">
      <alignment horizontal="left" vertical="center" wrapText="1"/>
    </xf>
    <xf numFmtId="0" fontId="2" fillId="0" borderId="0" xfId="49" applyFont="1" applyBorder="1" applyAlignment="1">
      <alignment horizontal="left" vertical="center" wrapText="1"/>
    </xf>
    <xf numFmtId="0" fontId="2" fillId="0" borderId="2" xfId="49" applyFont="1" applyFill="1" applyBorder="1" applyAlignment="1">
      <alignment horizontal="center" vertical="center"/>
    </xf>
    <xf numFmtId="0" fontId="2" fillId="0" borderId="7" xfId="49" applyBorder="1" applyAlignment="1">
      <alignment vertical="center" wrapText="1"/>
    </xf>
    <xf numFmtId="0" fontId="2" fillId="0" borderId="0" xfId="49" applyAlignment="1">
      <alignment vertical="center" wrapText="1"/>
    </xf>
    <xf numFmtId="0" fontId="25" fillId="0" borderId="2" xfId="49" applyFont="1" applyBorder="1" applyAlignment="1">
      <alignment horizontal="center" vertical="center" wrapText="1"/>
    </xf>
    <xf numFmtId="0" fontId="7" fillId="0" borderId="3" xfId="49" applyFont="1" applyBorder="1" applyAlignment="1">
      <alignment horizontal="left" vertical="center" wrapText="1"/>
    </xf>
    <xf numFmtId="0" fontId="7" fillId="0" borderId="11" xfId="49" applyFont="1" applyBorder="1" applyAlignment="1">
      <alignment horizontal="left" vertical="center" wrapText="1"/>
    </xf>
    <xf numFmtId="0" fontId="7" fillId="0" borderId="4" xfId="49" applyFont="1" applyBorder="1" applyAlignment="1">
      <alignment horizontal="left" vertical="center" wrapText="1"/>
    </xf>
    <xf numFmtId="0" fontId="2" fillId="0" borderId="2" xfId="49" applyFont="1" applyBorder="1" applyAlignment="1">
      <alignment horizontal="left" vertical="center" wrapText="1"/>
    </xf>
    <xf numFmtId="0" fontId="2" fillId="0" borderId="2" xfId="49" applyFont="1" applyBorder="1" applyAlignment="1">
      <alignment horizontal="left" vertical="center"/>
    </xf>
    <xf numFmtId="0" fontId="2" fillId="0" borderId="3" xfId="49" applyFont="1" applyBorder="1" applyAlignment="1">
      <alignment vertical="center"/>
    </xf>
    <xf numFmtId="0" fontId="2" fillId="0" borderId="11" xfId="49" applyFont="1" applyBorder="1" applyAlignment="1">
      <alignment vertical="center"/>
    </xf>
    <xf numFmtId="0" fontId="2" fillId="0" borderId="3" xfId="49" applyFont="1" applyBorder="1" applyAlignment="1">
      <alignment vertical="top" wrapText="1"/>
    </xf>
    <xf numFmtId="0" fontId="2" fillId="0" borderId="11" xfId="49" applyFont="1" applyBorder="1" applyAlignment="1">
      <alignment vertical="top" wrapText="1"/>
    </xf>
    <xf numFmtId="0" fontId="2" fillId="0" borderId="3" xfId="49" applyFont="1" applyBorder="1" applyAlignment="1">
      <alignment vertical="top"/>
    </xf>
    <xf numFmtId="0" fontId="2" fillId="0" borderId="11" xfId="49" applyFont="1" applyBorder="1" applyAlignment="1">
      <alignment vertical="top"/>
    </xf>
    <xf numFmtId="0" fontId="22" fillId="0" borderId="54" xfId="49" applyFont="1" applyBorder="1" applyAlignment="1">
      <alignment horizontal="center" vertical="center" wrapText="1"/>
    </xf>
    <xf numFmtId="0" fontId="2" fillId="0" borderId="35" xfId="49" applyFont="1" applyBorder="1" applyAlignment="1">
      <alignment horizontal="center" vertical="center"/>
    </xf>
    <xf numFmtId="0" fontId="2" fillId="0" borderId="4" xfId="49" applyFont="1" applyBorder="1" applyAlignment="1">
      <alignment horizontal="left" vertical="center"/>
    </xf>
    <xf numFmtId="0" fontId="2" fillId="0" borderId="10" xfId="49" applyBorder="1" applyAlignment="1">
      <alignment horizontal="center" vertical="center" wrapText="1"/>
    </xf>
    <xf numFmtId="0" fontId="2" fillId="0" borderId="6" xfId="49" applyFont="1" applyBorder="1" applyAlignment="1">
      <alignment horizontal="left" vertical="center"/>
    </xf>
    <xf numFmtId="0" fontId="2" fillId="0" borderId="8" xfId="49" applyBorder="1" applyAlignment="1">
      <alignment horizontal="left" vertical="center" wrapText="1"/>
    </xf>
    <xf numFmtId="0" fontId="2" fillId="0" borderId="8" xfId="49" applyBorder="1" applyAlignment="1">
      <alignment vertical="center"/>
    </xf>
    <xf numFmtId="0" fontId="2" fillId="0" borderId="8" xfId="49" applyFont="1" applyBorder="1" applyAlignment="1">
      <alignment horizontal="left" vertical="center" wrapText="1"/>
    </xf>
    <xf numFmtId="0" fontId="2" fillId="0" borderId="8" xfId="49" applyBorder="1" applyAlignment="1">
      <alignment vertical="center" wrapText="1"/>
    </xf>
    <xf numFmtId="0" fontId="2" fillId="0" borderId="4" xfId="49" applyFont="1" applyBorder="1" applyAlignment="1">
      <alignment vertical="center"/>
    </xf>
    <xf numFmtId="0" fontId="2" fillId="0" borderId="4" xfId="49" applyFont="1" applyBorder="1" applyAlignment="1">
      <alignment vertical="top" wrapText="1"/>
    </xf>
    <xf numFmtId="0" fontId="2" fillId="0" borderId="4" xfId="49" applyFont="1" applyBorder="1" applyAlignment="1">
      <alignment vertical="top"/>
    </xf>
    <xf numFmtId="0" fontId="25" fillId="0" borderId="32" xfId="0" applyNumberFormat="1" applyFont="1" applyFill="1" applyBorder="1" applyAlignment="1">
      <alignment horizontal="center" vertical="center" wrapText="1"/>
    </xf>
    <xf numFmtId="0" fontId="24" fillId="0" borderId="19" xfId="0" applyNumberFormat="1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center" vertical="center" wrapText="1"/>
    </xf>
    <xf numFmtId="0" fontId="24" fillId="0" borderId="57" xfId="0" applyFont="1" applyFill="1" applyBorder="1" applyAlignment="1">
      <alignment vertical="center"/>
    </xf>
    <xf numFmtId="0" fontId="25" fillId="0" borderId="31" xfId="0" applyFont="1" applyFill="1" applyBorder="1" applyAlignment="1">
      <alignment horizontal="center" vertical="center" textRotation="255"/>
    </xf>
    <xf numFmtId="0" fontId="25" fillId="0" borderId="58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left" vertical="top"/>
    </xf>
    <xf numFmtId="0" fontId="25" fillId="0" borderId="45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24" fillId="0" borderId="0" xfId="0" applyNumberFormat="1" applyFont="1" applyFill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horizontal="left" vertical="center"/>
    </xf>
    <xf numFmtId="0" fontId="24" fillId="0" borderId="31" xfId="0" applyFont="1" applyFill="1" applyBorder="1" applyAlignment="1">
      <alignment horizontal="left" vertical="top" wrapText="1"/>
    </xf>
    <xf numFmtId="0" fontId="2" fillId="0" borderId="60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4" fillId="0" borderId="46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vertical="center"/>
    </xf>
    <xf numFmtId="0" fontId="24" fillId="0" borderId="41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left" vertical="top"/>
    </xf>
    <xf numFmtId="0" fontId="24" fillId="0" borderId="40" xfId="0" applyNumberFormat="1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5" fillId="0" borderId="58" xfId="0" applyFont="1" applyFill="1" applyBorder="1" applyAlignment="1">
      <alignment horizontal="center" vertical="center" textRotation="255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left" vertical="center"/>
    </xf>
    <xf numFmtId="0" fontId="24" fillId="0" borderId="7" xfId="0" applyNumberFormat="1" applyFont="1" applyFill="1" applyBorder="1" applyAlignment="1">
      <alignment horizontal="left" vertical="center" wrapText="1"/>
    </xf>
    <xf numFmtId="0" fontId="24" fillId="0" borderId="0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top" wrapText="1"/>
    </xf>
    <xf numFmtId="0" fontId="24" fillId="0" borderId="33" xfId="0" applyFont="1" applyFill="1" applyBorder="1" applyAlignment="1">
      <alignment horizontal="left" vertical="center"/>
    </xf>
    <xf numFmtId="0" fontId="24" fillId="0" borderId="33" xfId="0" applyFont="1" applyFill="1" applyBorder="1" applyAlignment="1">
      <alignment horizontal="left" vertical="top"/>
    </xf>
    <xf numFmtId="0" fontId="24" fillId="0" borderId="34" xfId="0" applyFont="1" applyFill="1" applyBorder="1" applyAlignment="1">
      <alignment horizontal="left" vertical="top"/>
    </xf>
    <xf numFmtId="0" fontId="22" fillId="0" borderId="3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left" vertical="center"/>
    </xf>
    <xf numFmtId="0" fontId="24" fillId="0" borderId="64" xfId="0" applyFont="1" applyFill="1" applyBorder="1" applyAlignment="1">
      <alignment horizontal="left" vertical="center"/>
    </xf>
    <xf numFmtId="0" fontId="24" fillId="0" borderId="40" xfId="0" applyNumberFormat="1" applyFont="1" applyFill="1" applyBorder="1" applyAlignment="1">
      <alignment horizontal="left" vertical="center" wrapText="1"/>
    </xf>
    <xf numFmtId="0" fontId="24" fillId="0" borderId="41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vertical="center" wrapText="1"/>
    </xf>
    <xf numFmtId="0" fontId="24" fillId="0" borderId="2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9" fillId="0" borderId="58" xfId="0" applyFont="1" applyFill="1" applyBorder="1" applyAlignment="1">
      <alignment horizontal="center" vertical="center" textRotation="255"/>
    </xf>
    <xf numFmtId="0" fontId="9" fillId="0" borderId="1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center" vertical="center" textRotation="255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59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4" fillId="0" borderId="37" xfId="0" applyNumberFormat="1" applyFont="1" applyFill="1" applyBorder="1" applyAlignment="1">
      <alignment vertical="center" wrapText="1"/>
    </xf>
    <xf numFmtId="0" fontId="24" fillId="0" borderId="43" xfId="0" applyFont="1" applyFill="1" applyBorder="1" applyAlignment="1">
      <alignment vertical="center"/>
    </xf>
    <xf numFmtId="0" fontId="25" fillId="0" borderId="40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/>
    </xf>
    <xf numFmtId="0" fontId="24" fillId="0" borderId="4" xfId="0" applyNumberFormat="1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9" fillId="0" borderId="4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9" fillId="0" borderId="3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9" fillId="0" borderId="56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vertical="center"/>
    </xf>
    <xf numFmtId="0" fontId="9" fillId="0" borderId="31" xfId="0" applyFont="1" applyFill="1" applyBorder="1" applyAlignment="1">
      <alignment horizontal="center" vertical="center" textRotation="255"/>
    </xf>
    <xf numFmtId="0" fontId="9" fillId="0" borderId="5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top"/>
    </xf>
    <xf numFmtId="0" fontId="9" fillId="0" borderId="4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vertical="center"/>
    </xf>
    <xf numFmtId="0" fontId="9" fillId="0" borderId="6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2" fillId="0" borderId="37" xfId="0" applyNumberFormat="1" applyFont="1" applyFill="1" applyBorder="1" applyAlignment="1">
      <alignment vertical="center" wrapText="1"/>
    </xf>
    <xf numFmtId="0" fontId="2" fillId="0" borderId="62" xfId="0" applyFont="1" applyFill="1" applyBorder="1" applyAlignment="1">
      <alignment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top"/>
    </xf>
    <xf numFmtId="0" fontId="2" fillId="0" borderId="38" xfId="0" applyFont="1" applyFill="1" applyBorder="1" applyAlignment="1">
      <alignment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vertical="center" wrapText="1"/>
    </xf>
    <xf numFmtId="0" fontId="2" fillId="0" borderId="40" xfId="0" applyFont="1" applyFill="1" applyBorder="1" applyAlignment="1">
      <alignment vertical="center"/>
    </xf>
    <xf numFmtId="0" fontId="9" fillId="0" borderId="40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justify" vertical="center"/>
    </xf>
    <xf numFmtId="0" fontId="2" fillId="0" borderId="52" xfId="0" applyFont="1" applyFill="1" applyBorder="1" applyAlignment="1">
      <alignment horizontal="justify" vertical="center"/>
    </xf>
    <xf numFmtId="0" fontId="9" fillId="0" borderId="9" xfId="0" applyFont="1" applyFill="1" applyBorder="1" applyAlignment="1">
      <alignment horizontal="center" vertical="center" textRotation="255"/>
    </xf>
    <xf numFmtId="0" fontId="25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justify" vertical="center"/>
    </xf>
    <xf numFmtId="0" fontId="24" fillId="0" borderId="4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/>
    </xf>
    <xf numFmtId="0" fontId="24" fillId="0" borderId="4" xfId="0" applyFont="1" applyFill="1" applyBorder="1" applyAlignment="1">
      <alignment horizontal="left" vertical="center"/>
    </xf>
    <xf numFmtId="0" fontId="24" fillId="0" borderId="5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 wrapText="1"/>
    </xf>
    <xf numFmtId="0" fontId="24" fillId="0" borderId="44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 textRotation="255"/>
    </xf>
    <xf numFmtId="0" fontId="25" fillId="0" borderId="15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22" fillId="0" borderId="8" xfId="0" applyNumberFormat="1" applyFont="1" applyFill="1" applyBorder="1" applyAlignment="1">
      <alignment horizontal="center" vertical="center"/>
    </xf>
    <xf numFmtId="0" fontId="22" fillId="0" borderId="13" xfId="0" applyNumberFormat="1" applyFont="1" applyFill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left" vertical="center" wrapText="1"/>
    </xf>
    <xf numFmtId="0" fontId="25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 wrapText="1"/>
    </xf>
    <xf numFmtId="0" fontId="23" fillId="0" borderId="63" xfId="0" applyNumberFormat="1" applyFont="1" applyFill="1" applyBorder="1" applyAlignment="1">
      <alignment horizontal="center" vertical="center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25" fillId="0" borderId="67" xfId="0" applyNumberFormat="1" applyFont="1" applyFill="1" applyBorder="1" applyAlignment="1">
      <alignment horizontal="center" vertical="center" textRotation="255"/>
    </xf>
    <xf numFmtId="0" fontId="25" fillId="0" borderId="67" xfId="0" applyNumberFormat="1" applyFont="1" applyFill="1" applyBorder="1" applyAlignment="1">
      <alignment horizontal="center" vertical="center" wrapText="1"/>
    </xf>
    <xf numFmtId="0" fontId="25" fillId="0" borderId="67" xfId="0" applyNumberFormat="1" applyFont="1" applyFill="1" applyBorder="1" applyAlignment="1">
      <alignment horizontal="center" vertical="center"/>
    </xf>
    <xf numFmtId="0" fontId="24" fillId="0" borderId="67" xfId="0" applyNumberFormat="1" applyFont="1" applyFill="1" applyBorder="1" applyAlignment="1">
      <alignment horizontal="center" vertical="center" wrapText="1"/>
    </xf>
    <xf numFmtId="0" fontId="24" fillId="0" borderId="67" xfId="0" applyNumberFormat="1" applyFont="1" applyFill="1" applyBorder="1" applyAlignment="1">
      <alignment horizontal="center" vertical="center"/>
    </xf>
    <xf numFmtId="0" fontId="24" fillId="0" borderId="67" xfId="0" applyNumberFormat="1" applyFont="1" applyFill="1" applyBorder="1" applyAlignment="1">
      <alignment horizontal="left" vertical="center"/>
    </xf>
    <xf numFmtId="0" fontId="24" fillId="0" borderId="67" xfId="0" applyNumberFormat="1" applyFont="1" applyFill="1" applyBorder="1" applyAlignment="1">
      <alignment horizontal="left" vertical="center" wrapText="1"/>
    </xf>
    <xf numFmtId="0" fontId="24" fillId="0" borderId="67" xfId="0" applyNumberFormat="1" applyFont="1" applyFill="1" applyBorder="1" applyAlignment="1">
      <alignment vertical="center"/>
    </xf>
    <xf numFmtId="0" fontId="9" fillId="0" borderId="67" xfId="0" applyNumberFormat="1" applyFont="1" applyFill="1" applyBorder="1" applyAlignment="1">
      <alignment horizontal="center" vertical="center" wrapText="1"/>
    </xf>
    <xf numFmtId="0" fontId="29" fillId="0" borderId="67" xfId="0" applyNumberFormat="1" applyFont="1" applyFill="1" applyBorder="1" applyAlignment="1">
      <alignment horizontal="left" vertical="center" wrapText="1"/>
    </xf>
    <xf numFmtId="0" fontId="2" fillId="0" borderId="67" xfId="0" applyNumberFormat="1" applyFont="1" applyFill="1" applyBorder="1" applyAlignment="1">
      <alignment vertical="center"/>
    </xf>
    <xf numFmtId="0" fontId="23" fillId="0" borderId="60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  <xf numFmtId="0" fontId="23" fillId="0" borderId="40" xfId="0" applyNumberFormat="1" applyFont="1" applyFill="1" applyBorder="1" applyAlignment="1">
      <alignment horizontal="center" vertical="center"/>
    </xf>
    <xf numFmtId="0" fontId="23" fillId="0" borderId="27" xfId="0" applyNumberFormat="1" applyFont="1" applyFill="1" applyBorder="1" applyAlignment="1">
      <alignment horizontal="center" vertical="center"/>
    </xf>
    <xf numFmtId="0" fontId="25" fillId="0" borderId="27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 textRotation="255"/>
    </xf>
    <xf numFmtId="0" fontId="24" fillId="0" borderId="2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left" vertical="center"/>
    </xf>
    <xf numFmtId="0" fontId="24" fillId="0" borderId="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top" wrapText="1"/>
    </xf>
    <xf numFmtId="0" fontId="23" fillId="0" borderId="59" xfId="0" applyNumberFormat="1" applyFont="1" applyFill="1" applyBorder="1" applyAlignment="1">
      <alignment horizontal="center" vertical="center"/>
    </xf>
    <xf numFmtId="0" fontId="22" fillId="0" borderId="40" xfId="0" applyNumberFormat="1" applyFont="1" applyFill="1" applyBorder="1" applyAlignment="1">
      <alignment horizontal="center" vertical="center" wrapText="1"/>
    </xf>
    <xf numFmtId="0" fontId="23" fillId="0" borderId="27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top" wrapText="1"/>
    </xf>
    <xf numFmtId="0" fontId="23" fillId="0" borderId="59" xfId="0" applyNumberFormat="1" applyFont="1" applyFill="1" applyBorder="1" applyAlignment="1">
      <alignment horizontal="center" vertical="center" wrapText="1"/>
    </xf>
    <xf numFmtId="0" fontId="2" fillId="0" borderId="67" xfId="0" applyNumberFormat="1" applyFont="1" applyFill="1" applyBorder="1" applyAlignment="1">
      <alignment horizontal="center" vertical="center" textRotation="255"/>
    </xf>
    <xf numFmtId="0" fontId="2" fillId="0" borderId="67" xfId="0" applyNumberFormat="1" applyFont="1" applyFill="1" applyBorder="1" applyAlignment="1">
      <alignment horizontal="center" vertical="center" wrapText="1"/>
    </xf>
    <xf numFmtId="0" fontId="2" fillId="0" borderId="67" xfId="0" applyNumberFormat="1" applyFont="1" applyFill="1" applyBorder="1" applyAlignment="1">
      <alignment horizontal="center" vertical="center"/>
    </xf>
    <xf numFmtId="0" fontId="24" fillId="0" borderId="67" xfId="0" applyNumberFormat="1" applyFont="1" applyFill="1" applyBorder="1" applyAlignment="1">
      <alignment horizontal="center" vertical="center" textRotation="255"/>
    </xf>
    <xf numFmtId="0" fontId="24" fillId="0" borderId="67" xfId="0" applyNumberFormat="1" applyFont="1" applyFill="1" applyBorder="1" applyAlignment="1">
      <alignment vertical="center" wrapText="1"/>
    </xf>
    <xf numFmtId="0" fontId="7" fillId="0" borderId="67" xfId="0" applyNumberFormat="1" applyFont="1" applyFill="1" applyBorder="1" applyAlignment="1">
      <alignment horizontal="left" vertical="center" wrapText="1"/>
    </xf>
    <xf numFmtId="0" fontId="22" fillId="0" borderId="40" xfId="0" applyNumberFormat="1" applyFont="1" applyFill="1" applyBorder="1" applyAlignment="1">
      <alignment horizontal="center" vertical="center"/>
    </xf>
    <xf numFmtId="0" fontId="22" fillId="0" borderId="27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textRotation="255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/>
    </xf>
    <xf numFmtId="0" fontId="22" fillId="0" borderId="59" xfId="0" applyNumberFormat="1" applyFont="1" applyFill="1" applyBorder="1" applyAlignment="1">
      <alignment horizontal="center" vertical="center"/>
    </xf>
    <xf numFmtId="0" fontId="22" fillId="0" borderId="27" xfId="0" applyNumberFormat="1" applyFont="1" applyFill="1" applyBorder="1" applyAlignment="1">
      <alignment horizontal="center" vertical="center" wrapText="1"/>
    </xf>
    <xf numFmtId="0" fontId="24" fillId="0" borderId="11" xfId="0" applyNumberFormat="1" applyFont="1" applyFill="1" applyBorder="1" applyAlignment="1">
      <alignment horizontal="center" vertical="center"/>
    </xf>
    <xf numFmtId="0" fontId="24" fillId="0" borderId="3" xfId="0" applyNumberFormat="1" applyFont="1" applyFill="1" applyBorder="1" applyAlignment="1">
      <alignment horizontal="left" vertical="center" wrapText="1"/>
    </xf>
    <xf numFmtId="0" fontId="24" fillId="0" borderId="11" xfId="0" applyNumberFormat="1" applyFont="1" applyFill="1" applyBorder="1" applyAlignment="1">
      <alignment horizontal="left" vertical="center" wrapText="1"/>
    </xf>
    <xf numFmtId="0" fontId="25" fillId="0" borderId="3" xfId="0" applyNumberFormat="1" applyFont="1" applyFill="1" applyBorder="1" applyAlignment="1">
      <alignment horizontal="center" vertical="center" wrapText="1"/>
    </xf>
    <xf numFmtId="0" fontId="25" fillId="0" borderId="11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left" vertical="top" wrapText="1"/>
    </xf>
    <xf numFmtId="0" fontId="24" fillId="0" borderId="3" xfId="0" applyFont="1" applyFill="1" applyBorder="1" applyAlignment="1">
      <alignment horizontal="left" vertical="top"/>
    </xf>
    <xf numFmtId="0" fontId="24" fillId="0" borderId="11" xfId="0" applyFont="1" applyFill="1" applyBorder="1" applyAlignment="1">
      <alignment horizontal="left" vertical="top"/>
    </xf>
    <xf numFmtId="0" fontId="22" fillId="0" borderId="59" xfId="0" applyNumberFormat="1" applyFont="1" applyFill="1" applyBorder="1" applyAlignment="1">
      <alignment horizontal="center" vertical="center" wrapText="1"/>
    </xf>
    <xf numFmtId="0" fontId="24" fillId="0" borderId="4" xfId="0" applyNumberFormat="1" applyFont="1" applyFill="1" applyBorder="1" applyAlignment="1">
      <alignment horizontal="center" vertical="center"/>
    </xf>
    <xf numFmtId="0" fontId="24" fillId="0" borderId="4" xfId="0" applyNumberFormat="1" applyFont="1" applyFill="1" applyBorder="1" applyAlignment="1">
      <alignment horizontal="left" vertical="center" wrapText="1"/>
    </xf>
    <xf numFmtId="0" fontId="25" fillId="0" borderId="4" xfId="0" applyNumberFormat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left" vertical="top" wrapText="1"/>
    </xf>
    <xf numFmtId="0" fontId="24" fillId="0" borderId="4" xfId="0" applyFont="1" applyFill="1" applyBorder="1" applyAlignment="1">
      <alignment horizontal="left" vertical="top"/>
    </xf>
    <xf numFmtId="0" fontId="22" fillId="0" borderId="63" xfId="0" applyNumberFormat="1" applyFont="1" applyFill="1" applyBorder="1" applyAlignment="1">
      <alignment horizontal="center" vertical="center"/>
    </xf>
    <xf numFmtId="0" fontId="22" fillId="0" borderId="28" xfId="0" applyNumberFormat="1" applyFont="1" applyFill="1" applyBorder="1" applyAlignment="1">
      <alignment horizontal="center" vertical="center"/>
    </xf>
    <xf numFmtId="0" fontId="28" fillId="0" borderId="67" xfId="0" applyNumberFormat="1" applyFont="1" applyFill="1" applyBorder="1" applyAlignment="1">
      <alignment horizontal="center" vertical="center" wrapText="1"/>
    </xf>
    <xf numFmtId="0" fontId="24" fillId="0" borderId="67" xfId="0" applyNumberFormat="1" applyFont="1" applyFill="1" applyBorder="1" applyAlignment="1">
      <alignment horizontal="left" vertical="top"/>
    </xf>
    <xf numFmtId="0" fontId="24" fillId="0" borderId="67" xfId="0" applyNumberFormat="1" applyFont="1" applyFill="1" applyBorder="1" applyAlignment="1">
      <alignment vertical="top" wrapText="1"/>
    </xf>
    <xf numFmtId="0" fontId="30" fillId="0" borderId="0" xfId="0" applyFont="1" applyFill="1" applyAlignment="1">
      <alignment vertical="center"/>
    </xf>
    <xf numFmtId="0" fontId="22" fillId="0" borderId="60" xfId="0" applyNumberFormat="1" applyFont="1" applyFill="1" applyBorder="1" applyAlignment="1">
      <alignment horizontal="center" vertical="center"/>
    </xf>
    <xf numFmtId="0" fontId="23" fillId="0" borderId="63" xfId="0" applyNumberFormat="1" applyFont="1" applyFill="1" applyBorder="1" applyAlignment="1">
      <alignment horizontal="center" vertical="center"/>
    </xf>
    <xf numFmtId="0" fontId="23" fillId="0" borderId="28" xfId="0" applyNumberFormat="1" applyFont="1" applyFill="1" applyBorder="1" applyAlignment="1">
      <alignment horizontal="center" vertical="center"/>
    </xf>
    <xf numFmtId="0" fontId="9" fillId="0" borderId="67" xfId="0" applyNumberFormat="1" applyFont="1" applyFill="1" applyBorder="1" applyAlignment="1">
      <alignment horizontal="center" vertical="center" textRotation="255"/>
    </xf>
    <xf numFmtId="0" fontId="9" fillId="0" borderId="67" xfId="0" applyNumberFormat="1" applyFont="1" applyFill="1" applyBorder="1" applyAlignment="1">
      <alignment horizontal="center" vertical="center"/>
    </xf>
    <xf numFmtId="0" fontId="23" fillId="0" borderId="60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textRotation="255"/>
    </xf>
    <xf numFmtId="0" fontId="26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center" wrapText="1"/>
    </xf>
    <xf numFmtId="0" fontId="25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2" fillId="0" borderId="63" xfId="0" applyNumberFormat="1" applyFont="1" applyFill="1" applyBorder="1" applyAlignment="1">
      <alignment horizontal="center" vertical="center" wrapText="1"/>
    </xf>
    <xf numFmtId="0" fontId="22" fillId="0" borderId="28" xfId="0" applyNumberFormat="1" applyFont="1" applyFill="1" applyBorder="1" applyAlignment="1">
      <alignment horizontal="center" vertical="center" wrapText="1"/>
    </xf>
    <xf numFmtId="0" fontId="2" fillId="0" borderId="68" xfId="0" applyNumberFormat="1" applyFont="1" applyFill="1" applyBorder="1" applyAlignment="1">
      <alignment horizontal="justify" vertical="top" wrapText="1"/>
    </xf>
    <xf numFmtId="0" fontId="2" fillId="0" borderId="69" xfId="0" applyNumberFormat="1" applyFont="1" applyFill="1" applyBorder="1" applyAlignment="1">
      <alignment horizontal="justify" vertical="top" wrapText="1"/>
    </xf>
    <xf numFmtId="0" fontId="2" fillId="0" borderId="59" xfId="0" applyNumberFormat="1" applyFont="1" applyFill="1" applyBorder="1" applyAlignment="1">
      <alignment horizontal="justify" vertical="top" wrapText="1"/>
    </xf>
    <xf numFmtId="0" fontId="2" fillId="0" borderId="0" xfId="0" applyNumberFormat="1" applyFont="1" applyFill="1" applyAlignment="1">
      <alignment horizontal="justify" vertical="top" wrapText="1"/>
    </xf>
    <xf numFmtId="0" fontId="26" fillId="0" borderId="67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justify" vertical="top" wrapText="1"/>
    </xf>
    <xf numFmtId="0" fontId="2" fillId="0" borderId="61" xfId="0" applyNumberFormat="1" applyFont="1" applyFill="1" applyBorder="1" applyAlignment="1">
      <alignment horizontal="justify" vertical="top" wrapText="1"/>
    </xf>
    <xf numFmtId="0" fontId="22" fillId="0" borderId="60" xfId="0" applyNumberFormat="1" applyFont="1" applyFill="1" applyBorder="1" applyAlignment="1">
      <alignment horizontal="center" vertical="center" wrapText="1"/>
    </xf>
    <xf numFmtId="0" fontId="2" fillId="0" borderId="70" xfId="0" applyNumberFormat="1" applyFont="1" applyFill="1" applyBorder="1" applyAlignment="1">
      <alignment horizontal="justify" vertical="top" wrapText="1"/>
    </xf>
    <xf numFmtId="0" fontId="2" fillId="0" borderId="40" xfId="0" applyNumberFormat="1" applyFont="1" applyFill="1" applyBorder="1" applyAlignment="1">
      <alignment horizontal="justify" vertical="top" wrapText="1"/>
    </xf>
    <xf numFmtId="0" fontId="2" fillId="0" borderId="63" xfId="0" applyNumberFormat="1" applyFont="1" applyFill="1" applyBorder="1" applyAlignment="1">
      <alignment horizontal="justify" vertical="top" wrapText="1"/>
    </xf>
    <xf numFmtId="0" fontId="2" fillId="0" borderId="0" xfId="0" applyFont="1" applyFill="1" applyAlignment="1">
      <alignment vertical="center"/>
    </xf>
    <xf numFmtId="0" fontId="31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right" vertical="center"/>
    </xf>
    <xf numFmtId="0" fontId="32" fillId="0" borderId="1" xfId="0" applyFont="1" applyFill="1" applyBorder="1" applyAlignment="1" applyProtection="1">
      <alignment horizontal="left" vertical="center"/>
      <protection locked="0"/>
    </xf>
    <xf numFmtId="0" fontId="32" fillId="0" borderId="1" xfId="0" applyFont="1" applyFill="1" applyBorder="1" applyAlignment="1" applyProtection="1">
      <alignment vertical="center"/>
      <protection locked="0"/>
    </xf>
    <xf numFmtId="0" fontId="32" fillId="0" borderId="1" xfId="0" applyFont="1" applyFill="1" applyBorder="1" applyAlignment="1" applyProtection="1">
      <alignment vertical="center" wrapText="1"/>
    </xf>
    <xf numFmtId="0" fontId="33" fillId="0" borderId="1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32" fillId="0" borderId="3" xfId="0" applyFont="1" applyFill="1" applyBorder="1" applyAlignment="1" applyProtection="1">
      <alignment horizontal="center" vertical="center"/>
      <protection locked="0"/>
    </xf>
    <xf numFmtId="0" fontId="32" fillId="0" borderId="11" xfId="0" applyFont="1" applyFill="1" applyBorder="1" applyAlignment="1" applyProtection="1">
      <alignment horizontal="center" vertical="center"/>
      <protection locked="0"/>
    </xf>
    <xf numFmtId="0" fontId="32" fillId="0" borderId="4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right" vertical="center"/>
    </xf>
    <xf numFmtId="0" fontId="8" fillId="0" borderId="4" xfId="0" applyFont="1" applyFill="1" applyBorder="1" applyAlignment="1" applyProtection="1">
      <alignment horizontal="right" vertical="center"/>
    </xf>
    <xf numFmtId="0" fontId="32" fillId="0" borderId="5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right" vertical="center"/>
      <protection locked="0"/>
    </xf>
    <xf numFmtId="0" fontId="8" fillId="0" borderId="4" xfId="0" applyFont="1" applyFill="1" applyBorder="1" applyAlignment="1" applyProtection="1">
      <alignment horizontal="right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0" fontId="32" fillId="0" borderId="2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178" fontId="3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3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34" fillId="0" borderId="5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/>
    </xf>
    <xf numFmtId="0" fontId="34" fillId="0" borderId="9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32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vertical="center"/>
      <protection locked="0"/>
    </xf>
    <xf numFmtId="49" fontId="7" fillId="0" borderId="4" xfId="0" applyNumberFormat="1" applyFont="1" applyFill="1" applyBorder="1" applyAlignment="1" applyProtection="1">
      <alignment vertical="center"/>
      <protection locked="0"/>
    </xf>
    <xf numFmtId="0" fontId="35" fillId="0" borderId="71" xfId="0" applyFont="1" applyFill="1" applyBorder="1" applyAlignment="1" applyProtection="1">
      <alignment horizontal="center" vertical="center"/>
    </xf>
    <xf numFmtId="0" fontId="3" fillId="0" borderId="72" xfId="0" applyFont="1" applyFill="1" applyBorder="1" applyAlignment="1" applyProtection="1">
      <alignment horizontal="center" vertical="center" wrapText="1"/>
    </xf>
    <xf numFmtId="0" fontId="3" fillId="0" borderId="73" xfId="0" applyFont="1" applyFill="1" applyBorder="1" applyAlignment="1" applyProtection="1">
      <alignment horizontal="center" vertical="center" wrapText="1"/>
    </xf>
    <xf numFmtId="176" fontId="32" fillId="0" borderId="74" xfId="0" applyNumberFormat="1" applyFont="1" applyFill="1" applyBorder="1" applyAlignment="1" applyProtection="1">
      <alignment horizontal="center" vertical="center" wrapText="1"/>
      <protection locked="0"/>
    </xf>
    <xf numFmtId="176" fontId="3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76" fontId="32" fillId="0" borderId="75" xfId="0" applyNumberFormat="1" applyFont="1" applyFill="1" applyBorder="1" applyAlignment="1" applyProtection="1">
      <alignment horizontal="center" vertical="center" wrapText="1"/>
      <protection locked="0"/>
    </xf>
    <xf numFmtId="176" fontId="32" fillId="0" borderId="76" xfId="0" applyNumberFormat="1" applyFont="1" applyFill="1" applyBorder="1" applyAlignment="1" applyProtection="1">
      <alignment horizontal="center" vertical="center" wrapText="1"/>
    </xf>
    <xf numFmtId="178" fontId="32" fillId="0" borderId="76" xfId="0" applyNumberFormat="1" applyFont="1" applyFill="1" applyBorder="1" applyAlignment="1" applyProtection="1">
      <alignment horizontal="center" vertical="center"/>
    </xf>
    <xf numFmtId="0" fontId="8" fillId="0" borderId="77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10" fontId="32" fillId="0" borderId="76" xfId="0" applyNumberFormat="1" applyFont="1" applyFill="1" applyBorder="1" applyAlignment="1" applyProtection="1">
      <alignment horizontal="center" vertical="center" wrapText="1"/>
    </xf>
    <xf numFmtId="176" fontId="32" fillId="0" borderId="76" xfId="0" applyNumberFormat="1" applyFont="1" applyFill="1" applyBorder="1" applyAlignment="1" applyProtection="1">
      <alignment horizontal="center" vertical="center"/>
    </xf>
    <xf numFmtId="0" fontId="3" fillId="0" borderId="78" xfId="0" applyFont="1" applyFill="1" applyBorder="1" applyAlignment="1" applyProtection="1">
      <alignment horizontal="center" vertical="center" wrapText="1"/>
    </xf>
    <xf numFmtId="0" fontId="3" fillId="0" borderId="79" xfId="0" applyFont="1" applyFill="1" applyBorder="1" applyAlignment="1" applyProtection="1">
      <alignment horizontal="center" vertical="center" wrapText="1"/>
    </xf>
    <xf numFmtId="10" fontId="32" fillId="0" borderId="80" xfId="0" applyNumberFormat="1" applyFont="1" applyFill="1" applyBorder="1" applyAlignment="1" applyProtection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中西点2班新增产品配方" xfId="49"/>
    <cellStyle name="常规 2 2 2 2" xfId="50"/>
    <cellStyle name="常规 2 2 2 2 2 2" xfId="51"/>
    <cellStyle name="常规 8" xfId="52"/>
    <cellStyle name="常规 16" xfId="53"/>
    <cellStyle name="常规 2 9" xfId="54"/>
    <cellStyle name="常规 2 2 2 4" xfId="55"/>
    <cellStyle name="常规 2 3" xfId="56"/>
    <cellStyle name="常规 12 3" xfId="57"/>
    <cellStyle name="常规 2" xfId="58"/>
    <cellStyle name="常规 10 2 2 2" xfId="59"/>
    <cellStyle name="常规 2 2 2 2 2" xfId="60"/>
    <cellStyle name="常规 2 2 2 2 5" xfId="61"/>
    <cellStyle name="常规 2 7" xfId="62"/>
    <cellStyle name="常规 10 10" xfId="63"/>
    <cellStyle name="常规 2 3 2 2" xfId="64"/>
    <cellStyle name="常规 2 2 2 2 3" xfId="65"/>
    <cellStyle name="常规_05、06计算机专业表(07.4)" xfId="66"/>
  </cellStyles>
  <dxfs count="3">
    <dxf>
      <font>
        <color theme="0"/>
      </font>
    </dxf>
    <dxf>
      <font>
        <b val="1"/>
        <i val="1"/>
        <strike val="0"/>
        <color rgb="FFFF0000"/>
      </font>
    </dxf>
    <dxf>
      <fill>
        <patternFill patternType="solid">
          <bgColor rgb="FFFF99CC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customXml" Target="../customXml/item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95885</xdr:colOff>
      <xdr:row>7</xdr:row>
      <xdr:rowOff>76200</xdr:rowOff>
    </xdr:from>
    <xdr:to>
      <xdr:col>9</xdr:col>
      <xdr:colOff>0</xdr:colOff>
      <xdr:row>19</xdr:row>
      <xdr:rowOff>161925</xdr:rowOff>
    </xdr:to>
    <xdr:pic>
      <xdr:nvPicPr>
        <xdr:cNvPr id="2" name="图片 1" descr="FIHD4899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630545" y="1676400"/>
          <a:ext cx="1656715" cy="2828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95248</xdr:colOff>
      <xdr:row>8</xdr:row>
      <xdr:rowOff>123825</xdr:rowOff>
    </xdr:from>
    <xdr:to>
      <xdr:col>10</xdr:col>
      <xdr:colOff>1652903</xdr:colOff>
      <xdr:row>18</xdr:row>
      <xdr:rowOff>33655</xdr:rowOff>
    </xdr:to>
    <xdr:pic>
      <xdr:nvPicPr>
        <xdr:cNvPr id="2" name="图片 1" descr="744374475486507750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6315075" y="1952625"/>
          <a:ext cx="1557655" cy="21958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38100</xdr:colOff>
      <xdr:row>8</xdr:row>
      <xdr:rowOff>76200</xdr:rowOff>
    </xdr:from>
    <xdr:to>
      <xdr:col>9</xdr:col>
      <xdr:colOff>0</xdr:colOff>
      <xdr:row>15</xdr:row>
      <xdr:rowOff>95885</xdr:rowOff>
    </xdr:to>
    <xdr:pic>
      <xdr:nvPicPr>
        <xdr:cNvPr id="2" name="图片 1" descr="59517914820798645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562600" y="1905000"/>
          <a:ext cx="1619885" cy="16198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38100</xdr:colOff>
      <xdr:row>8</xdr:row>
      <xdr:rowOff>152400</xdr:rowOff>
    </xdr:from>
    <xdr:to>
      <xdr:col>14</xdr:col>
      <xdr:colOff>0</xdr:colOff>
      <xdr:row>15</xdr:row>
      <xdr:rowOff>27940</xdr:rowOff>
    </xdr:to>
    <xdr:pic>
      <xdr:nvPicPr>
        <xdr:cNvPr id="2" name="图片 1" descr="547657788871975160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6869430" y="1981200"/>
          <a:ext cx="1724025" cy="1475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Y45"/>
  <sheetViews>
    <sheetView zoomScale="80" zoomScaleNormal="80" topLeftCell="A4" workbookViewId="0">
      <selection activeCell="N38" sqref="N38:N39"/>
    </sheetView>
  </sheetViews>
  <sheetFormatPr defaultColWidth="9" defaultRowHeight="14.25"/>
  <cols>
    <col min="1" max="1" width="6.625" style="628" customWidth="1"/>
    <col min="2" max="2" width="7.25833333333333" style="628" customWidth="1"/>
    <col min="3" max="3" width="7.125" style="628" customWidth="1"/>
    <col min="4" max="9" width="7.375" style="628" customWidth="1"/>
    <col min="10" max="10" width="8" style="628" customWidth="1"/>
    <col min="11" max="12" width="7.375" style="628" customWidth="1"/>
    <col min="13" max="13" width="8.625" style="628" customWidth="1"/>
    <col min="14" max="16" width="6.625" style="628" customWidth="1"/>
    <col min="17" max="25" width="7.375" style="628" customWidth="1"/>
    <col min="26" max="16384" width="9" style="628"/>
  </cols>
  <sheetData>
    <row r="1" ht="19.5" spans="1:25">
      <c r="A1" s="629" t="s">
        <v>0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63"/>
      <c r="O1" s="663"/>
      <c r="P1" s="663"/>
      <c r="Q1" s="663"/>
      <c r="R1" s="663"/>
      <c r="S1" s="663"/>
      <c r="T1" s="663"/>
      <c r="U1" s="663"/>
      <c r="V1" s="663"/>
      <c r="W1" s="663"/>
      <c r="X1" s="663"/>
      <c r="Y1" s="663"/>
    </row>
    <row r="2" ht="18" customHeight="1" spans="1:25">
      <c r="A2" s="630" t="s">
        <v>1</v>
      </c>
      <c r="B2" s="630"/>
      <c r="C2" s="630"/>
      <c r="D2" s="630"/>
      <c r="E2" s="630"/>
      <c r="F2" s="630"/>
      <c r="G2" s="630"/>
      <c r="H2" s="630"/>
      <c r="I2" s="630"/>
      <c r="J2" s="630"/>
      <c r="K2" s="630"/>
      <c r="L2" s="630"/>
      <c r="M2" s="664"/>
      <c r="N2" s="665" t="s">
        <v>2</v>
      </c>
      <c r="O2" s="665"/>
      <c r="P2" s="652" t="s">
        <v>3</v>
      </c>
      <c r="Q2" s="652" t="s">
        <v>4</v>
      </c>
      <c r="R2" s="652"/>
      <c r="S2" s="652"/>
      <c r="T2" s="652"/>
      <c r="U2" s="652" t="s">
        <v>5</v>
      </c>
      <c r="V2" s="665"/>
      <c r="W2" s="652" t="s">
        <v>6</v>
      </c>
      <c r="X2" s="652" t="s">
        <v>7</v>
      </c>
      <c r="Y2" s="652" t="s">
        <v>8</v>
      </c>
    </row>
    <row r="3" s="42" customFormat="1" ht="18" customHeight="1" spans="1:25">
      <c r="A3" s="631" t="s">
        <v>9</v>
      </c>
      <c r="B3" s="632" t="s">
        <v>10</v>
      </c>
      <c r="C3" s="633"/>
      <c r="D3" s="633"/>
      <c r="E3" s="633"/>
      <c r="F3" s="633"/>
      <c r="G3" s="634"/>
      <c r="H3" s="635" t="s">
        <v>11</v>
      </c>
      <c r="I3" s="666">
        <f>COUNTA(A9:A41,N5:N35)-COUNTIF(L9:L41,"退学")-COUNTIF(Y5:Y35,"退学")-COUNTIF(L9:L41,"休学")-COUNTIF(Y5:Y35,"休学")-COUNTIF(L9:L41,"转学")-COUNTIF(Y5:Y35,"转学")</f>
        <v>42</v>
      </c>
      <c r="J3" s="667" t="s">
        <v>12</v>
      </c>
      <c r="K3" s="668"/>
      <c r="L3" s="669" t="s">
        <v>13</v>
      </c>
      <c r="M3" s="670"/>
      <c r="N3" s="665"/>
      <c r="O3" s="665"/>
      <c r="P3" s="652"/>
      <c r="Q3" s="652" t="s">
        <v>14</v>
      </c>
      <c r="R3" s="652" t="s">
        <v>15</v>
      </c>
      <c r="S3" s="652" t="s">
        <v>16</v>
      </c>
      <c r="T3" s="652" t="s">
        <v>17</v>
      </c>
      <c r="U3" s="652" t="s">
        <v>18</v>
      </c>
      <c r="V3" s="652" t="s">
        <v>19</v>
      </c>
      <c r="W3" s="652"/>
      <c r="X3" s="652"/>
      <c r="Y3" s="652"/>
    </row>
    <row r="4" ht="18" customHeight="1" spans="1:25">
      <c r="A4" s="636" t="s">
        <v>20</v>
      </c>
      <c r="B4" s="637"/>
      <c r="C4" s="638" t="s">
        <v>21</v>
      </c>
      <c r="D4" s="639"/>
      <c r="E4" s="639"/>
      <c r="F4" s="639"/>
      <c r="G4" s="639"/>
      <c r="H4" s="640"/>
      <c r="I4" s="671" t="s">
        <v>22</v>
      </c>
      <c r="J4" s="647"/>
      <c r="K4" s="672"/>
      <c r="L4" s="648"/>
      <c r="M4" s="664"/>
      <c r="N4" s="665"/>
      <c r="O4" s="665"/>
      <c r="P4" s="652"/>
      <c r="Q4" s="652"/>
      <c r="R4" s="652" t="s">
        <v>15</v>
      </c>
      <c r="S4" s="652" t="s">
        <v>16</v>
      </c>
      <c r="T4" s="652" t="s">
        <v>17</v>
      </c>
      <c r="U4" s="652" t="s">
        <v>18</v>
      </c>
      <c r="V4" s="652" t="s">
        <v>19</v>
      </c>
      <c r="W4" s="652"/>
      <c r="X4" s="652"/>
      <c r="Y4" s="652"/>
    </row>
    <row r="5" ht="18" customHeight="1" spans="1:25">
      <c r="A5" s="641" t="s">
        <v>23</v>
      </c>
      <c r="B5" s="642"/>
      <c r="C5" s="643">
        <v>640</v>
      </c>
      <c r="D5" s="644" t="s">
        <v>24</v>
      </c>
      <c r="E5" s="645"/>
      <c r="F5" s="643">
        <v>56</v>
      </c>
      <c r="G5" s="646" t="s">
        <v>25</v>
      </c>
      <c r="H5" s="643" t="s">
        <v>26</v>
      </c>
      <c r="I5" s="673"/>
      <c r="J5" s="656"/>
      <c r="K5" s="674"/>
      <c r="L5" s="657"/>
      <c r="M5" s="664"/>
      <c r="N5" s="659" t="s">
        <v>27</v>
      </c>
      <c r="O5" s="660"/>
      <c r="P5" s="661" t="s">
        <v>28</v>
      </c>
      <c r="Q5" s="662">
        <v>15</v>
      </c>
      <c r="R5" s="662">
        <v>15</v>
      </c>
      <c r="S5" s="662">
        <v>20</v>
      </c>
      <c r="T5" s="662">
        <v>18</v>
      </c>
      <c r="U5" s="451">
        <v>47</v>
      </c>
      <c r="V5" s="678">
        <f t="shared" ref="V5:V35" si="0">IF(U5="","",ROUND(U5*0.3,0))</f>
        <v>14</v>
      </c>
      <c r="W5" s="678">
        <f t="shared" ref="W5:W35" si="1">IF(U5="","",ROUND(Q5+R5+S5+T5+V5,0))</f>
        <v>82</v>
      </c>
      <c r="X5" s="662"/>
      <c r="Y5" s="679"/>
    </row>
    <row r="6" ht="18" customHeight="1" spans="1:25">
      <c r="A6" s="647" t="s">
        <v>2</v>
      </c>
      <c r="B6" s="648"/>
      <c r="C6" s="649" t="s">
        <v>3</v>
      </c>
      <c r="D6" s="650" t="s">
        <v>29</v>
      </c>
      <c r="E6" s="651"/>
      <c r="F6" s="651"/>
      <c r="G6" s="651"/>
      <c r="H6" s="652" t="s">
        <v>5</v>
      </c>
      <c r="I6" s="665"/>
      <c r="J6" s="649" t="s">
        <v>6</v>
      </c>
      <c r="K6" s="649" t="s">
        <v>7</v>
      </c>
      <c r="L6" s="675" t="s">
        <v>8</v>
      </c>
      <c r="M6" s="664"/>
      <c r="N6" s="659" t="s">
        <v>30</v>
      </c>
      <c r="O6" s="660"/>
      <c r="P6" s="661" t="s">
        <v>31</v>
      </c>
      <c r="Q6" s="662">
        <v>15</v>
      </c>
      <c r="R6" s="662">
        <v>14</v>
      </c>
      <c r="S6" s="662">
        <v>20</v>
      </c>
      <c r="T6" s="662">
        <v>16</v>
      </c>
      <c r="U6" s="451">
        <v>60</v>
      </c>
      <c r="V6" s="678">
        <f t="shared" si="0"/>
        <v>18</v>
      </c>
      <c r="W6" s="678">
        <f t="shared" si="1"/>
        <v>83</v>
      </c>
      <c r="X6" s="662"/>
      <c r="Y6" s="679"/>
    </row>
    <row r="7" ht="18" customHeight="1" spans="1:25">
      <c r="A7" s="653"/>
      <c r="B7" s="654"/>
      <c r="C7" s="655"/>
      <c r="D7" s="649" t="s">
        <v>14</v>
      </c>
      <c r="E7" s="649" t="s">
        <v>15</v>
      </c>
      <c r="F7" s="649" t="s">
        <v>16</v>
      </c>
      <c r="G7" s="649" t="s">
        <v>17</v>
      </c>
      <c r="H7" s="649" t="s">
        <v>18</v>
      </c>
      <c r="I7" s="649" t="s">
        <v>19</v>
      </c>
      <c r="J7" s="655"/>
      <c r="K7" s="655"/>
      <c r="L7" s="676"/>
      <c r="M7" s="664"/>
      <c r="N7" s="659" t="s">
        <v>32</v>
      </c>
      <c r="O7" s="660"/>
      <c r="P7" s="661" t="s">
        <v>33</v>
      </c>
      <c r="Q7" s="662">
        <v>15</v>
      </c>
      <c r="R7" s="662">
        <v>14</v>
      </c>
      <c r="S7" s="662">
        <v>20</v>
      </c>
      <c r="T7" s="662">
        <v>18</v>
      </c>
      <c r="U7" s="451">
        <v>13</v>
      </c>
      <c r="V7" s="678">
        <f t="shared" si="0"/>
        <v>4</v>
      </c>
      <c r="W7" s="678">
        <f t="shared" si="1"/>
        <v>71</v>
      </c>
      <c r="X7" s="662"/>
      <c r="Y7" s="679"/>
    </row>
    <row r="8" ht="18" customHeight="1" spans="1:25">
      <c r="A8" s="656"/>
      <c r="B8" s="657"/>
      <c r="C8" s="658"/>
      <c r="D8" s="658"/>
      <c r="E8" s="658"/>
      <c r="F8" s="658"/>
      <c r="G8" s="658"/>
      <c r="H8" s="658"/>
      <c r="I8" s="658"/>
      <c r="J8" s="658"/>
      <c r="K8" s="658"/>
      <c r="L8" s="677"/>
      <c r="M8" s="664"/>
      <c r="N8" s="659" t="s">
        <v>34</v>
      </c>
      <c r="O8" s="660"/>
      <c r="P8" s="661" t="s">
        <v>35</v>
      </c>
      <c r="Q8" s="662">
        <v>15</v>
      </c>
      <c r="R8" s="662">
        <v>14</v>
      </c>
      <c r="S8" s="662">
        <v>20</v>
      </c>
      <c r="T8" s="662">
        <v>16</v>
      </c>
      <c r="U8" s="451">
        <v>89</v>
      </c>
      <c r="V8" s="678">
        <f t="shared" si="0"/>
        <v>27</v>
      </c>
      <c r="W8" s="678">
        <f t="shared" si="1"/>
        <v>92</v>
      </c>
      <c r="X8" s="662"/>
      <c r="Y8" s="679"/>
    </row>
    <row r="9" ht="18" customHeight="1" spans="1:25">
      <c r="A9" s="659" t="s">
        <v>36</v>
      </c>
      <c r="B9" s="660"/>
      <c r="C9" s="661" t="s">
        <v>37</v>
      </c>
      <c r="D9" s="662">
        <v>15</v>
      </c>
      <c r="E9" s="662">
        <v>14</v>
      </c>
      <c r="F9" s="662">
        <v>19</v>
      </c>
      <c r="G9" s="662">
        <v>16</v>
      </c>
      <c r="H9" s="451">
        <v>90</v>
      </c>
      <c r="I9" s="678">
        <f t="shared" ref="I9:I41" si="2">IF(H9="","",ROUND(H9*0.3,0))</f>
        <v>27</v>
      </c>
      <c r="J9" s="678">
        <f t="shared" ref="J9:J41" si="3">IF(H9="","",ROUND(D9+E9+F9+G9+I9,0))</f>
        <v>91</v>
      </c>
      <c r="K9" s="662"/>
      <c r="L9" s="679"/>
      <c r="M9" s="664"/>
      <c r="N9" s="659" t="s">
        <v>38</v>
      </c>
      <c r="O9" s="660"/>
      <c r="P9" s="661" t="s">
        <v>39</v>
      </c>
      <c r="Q9" s="662">
        <v>15</v>
      </c>
      <c r="R9" s="662">
        <v>14</v>
      </c>
      <c r="S9" s="662">
        <v>20</v>
      </c>
      <c r="T9" s="662">
        <v>16</v>
      </c>
      <c r="U9" s="451">
        <v>47</v>
      </c>
      <c r="V9" s="678">
        <f t="shared" si="0"/>
        <v>14</v>
      </c>
      <c r="W9" s="678">
        <f t="shared" si="1"/>
        <v>79</v>
      </c>
      <c r="X9" s="662"/>
      <c r="Y9" s="679"/>
    </row>
    <row r="10" ht="18" customHeight="1" spans="1:25">
      <c r="A10" s="659" t="s">
        <v>40</v>
      </c>
      <c r="B10" s="660"/>
      <c r="C10" s="661" t="s">
        <v>41</v>
      </c>
      <c r="D10" s="662">
        <v>15</v>
      </c>
      <c r="E10" s="662">
        <v>15</v>
      </c>
      <c r="F10" s="662">
        <v>20</v>
      </c>
      <c r="G10" s="662">
        <v>18</v>
      </c>
      <c r="H10" s="451">
        <v>50</v>
      </c>
      <c r="I10" s="678">
        <f t="shared" si="2"/>
        <v>15</v>
      </c>
      <c r="J10" s="678">
        <f t="shared" si="3"/>
        <v>83</v>
      </c>
      <c r="K10" s="662"/>
      <c r="L10" s="679"/>
      <c r="M10" s="664"/>
      <c r="N10" s="659" t="s">
        <v>42</v>
      </c>
      <c r="O10" s="660"/>
      <c r="P10" s="661" t="s">
        <v>43</v>
      </c>
      <c r="Q10" s="662">
        <v>15</v>
      </c>
      <c r="R10" s="662">
        <v>15</v>
      </c>
      <c r="S10" s="662">
        <v>20</v>
      </c>
      <c r="T10" s="662">
        <v>16</v>
      </c>
      <c r="U10" s="451">
        <v>76</v>
      </c>
      <c r="V10" s="678">
        <f t="shared" si="0"/>
        <v>23</v>
      </c>
      <c r="W10" s="678">
        <f t="shared" si="1"/>
        <v>89</v>
      </c>
      <c r="X10" s="662"/>
      <c r="Y10" s="679"/>
    </row>
    <row r="11" ht="18" customHeight="1" spans="1:25">
      <c r="A11" s="659" t="s">
        <v>44</v>
      </c>
      <c r="B11" s="660"/>
      <c r="C11" s="661" t="s">
        <v>45</v>
      </c>
      <c r="D11" s="662">
        <v>15</v>
      </c>
      <c r="E11" s="662">
        <v>14</v>
      </c>
      <c r="F11" s="662">
        <v>19</v>
      </c>
      <c r="G11" s="662">
        <v>16</v>
      </c>
      <c r="H11" s="451">
        <v>42</v>
      </c>
      <c r="I11" s="678">
        <f t="shared" si="2"/>
        <v>13</v>
      </c>
      <c r="J11" s="678">
        <f t="shared" si="3"/>
        <v>77</v>
      </c>
      <c r="K11" s="662"/>
      <c r="L11" s="679"/>
      <c r="M11" s="664"/>
      <c r="N11" s="659" t="s">
        <v>46</v>
      </c>
      <c r="O11" s="660"/>
      <c r="P11" s="661" t="s">
        <v>47</v>
      </c>
      <c r="Q11" s="662">
        <v>15</v>
      </c>
      <c r="R11" s="662">
        <v>14</v>
      </c>
      <c r="S11" s="662">
        <v>20</v>
      </c>
      <c r="T11" s="662">
        <v>18</v>
      </c>
      <c r="U11" s="451">
        <v>4</v>
      </c>
      <c r="V11" s="678">
        <f t="shared" si="0"/>
        <v>1</v>
      </c>
      <c r="W11" s="678">
        <f t="shared" si="1"/>
        <v>68</v>
      </c>
      <c r="X11" s="662"/>
      <c r="Y11" s="679"/>
    </row>
    <row r="12" ht="18" customHeight="1" spans="1:25">
      <c r="A12" s="659" t="s">
        <v>48</v>
      </c>
      <c r="B12" s="660"/>
      <c r="C12" s="661" t="s">
        <v>49</v>
      </c>
      <c r="D12" s="662">
        <v>15</v>
      </c>
      <c r="E12" s="662">
        <v>14</v>
      </c>
      <c r="F12" s="662">
        <v>20</v>
      </c>
      <c r="G12" s="662">
        <v>18</v>
      </c>
      <c r="H12" s="451">
        <v>100</v>
      </c>
      <c r="I12" s="678">
        <f t="shared" si="2"/>
        <v>30</v>
      </c>
      <c r="J12" s="678">
        <f t="shared" si="3"/>
        <v>97</v>
      </c>
      <c r="K12" s="662"/>
      <c r="L12" s="679"/>
      <c r="M12" s="664"/>
      <c r="N12" s="659" t="s">
        <v>50</v>
      </c>
      <c r="O12" s="660"/>
      <c r="P12" s="661" t="s">
        <v>51</v>
      </c>
      <c r="Q12" s="662">
        <v>15</v>
      </c>
      <c r="R12" s="662">
        <v>14</v>
      </c>
      <c r="S12" s="662">
        <v>20</v>
      </c>
      <c r="T12" s="662">
        <v>18</v>
      </c>
      <c r="U12" s="451">
        <v>60</v>
      </c>
      <c r="V12" s="678">
        <f t="shared" si="0"/>
        <v>18</v>
      </c>
      <c r="W12" s="678">
        <f t="shared" si="1"/>
        <v>85</v>
      </c>
      <c r="X12" s="662"/>
      <c r="Y12" s="679"/>
    </row>
    <row r="13" ht="18" customHeight="1" spans="1:25">
      <c r="A13" s="659" t="s">
        <v>52</v>
      </c>
      <c r="B13" s="660"/>
      <c r="C13" s="661" t="s">
        <v>53</v>
      </c>
      <c r="D13" s="662">
        <v>15</v>
      </c>
      <c r="E13" s="662">
        <v>14</v>
      </c>
      <c r="F13" s="662">
        <v>20</v>
      </c>
      <c r="G13" s="662">
        <v>16</v>
      </c>
      <c r="H13" s="451">
        <v>76</v>
      </c>
      <c r="I13" s="678">
        <f t="shared" si="2"/>
        <v>23</v>
      </c>
      <c r="J13" s="678">
        <f t="shared" si="3"/>
        <v>88</v>
      </c>
      <c r="K13" s="662"/>
      <c r="L13" s="679"/>
      <c r="M13" s="664"/>
      <c r="N13" s="659" t="s">
        <v>54</v>
      </c>
      <c r="O13" s="660"/>
      <c r="P13" s="661" t="s">
        <v>55</v>
      </c>
      <c r="Q13" s="662">
        <v>15</v>
      </c>
      <c r="R13" s="662">
        <v>14</v>
      </c>
      <c r="S13" s="662">
        <v>20</v>
      </c>
      <c r="T13" s="662">
        <v>18</v>
      </c>
      <c r="U13" s="451">
        <v>96</v>
      </c>
      <c r="V13" s="678">
        <f t="shared" si="0"/>
        <v>29</v>
      </c>
      <c r="W13" s="678">
        <f t="shared" si="1"/>
        <v>96</v>
      </c>
      <c r="X13" s="662"/>
      <c r="Y13" s="679"/>
    </row>
    <row r="14" ht="18" customHeight="1" spans="1:25">
      <c r="A14" s="659" t="s">
        <v>56</v>
      </c>
      <c r="B14" s="660"/>
      <c r="C14" s="661" t="s">
        <v>57</v>
      </c>
      <c r="D14" s="662">
        <v>15</v>
      </c>
      <c r="E14" s="662">
        <v>15</v>
      </c>
      <c r="F14" s="662">
        <v>20</v>
      </c>
      <c r="G14" s="662">
        <v>18</v>
      </c>
      <c r="H14" s="451">
        <v>56</v>
      </c>
      <c r="I14" s="678">
        <f t="shared" si="2"/>
        <v>17</v>
      </c>
      <c r="J14" s="678">
        <f t="shared" si="3"/>
        <v>85</v>
      </c>
      <c r="K14" s="662"/>
      <c r="L14" s="679"/>
      <c r="M14" s="664"/>
      <c r="N14" s="659" t="s">
        <v>58</v>
      </c>
      <c r="O14" s="660"/>
      <c r="P14" s="661" t="s">
        <v>59</v>
      </c>
      <c r="Q14" s="662">
        <v>15</v>
      </c>
      <c r="R14" s="662">
        <v>14</v>
      </c>
      <c r="S14" s="662">
        <v>20</v>
      </c>
      <c r="T14" s="662">
        <v>18</v>
      </c>
      <c r="U14" s="451">
        <v>76</v>
      </c>
      <c r="V14" s="678">
        <f t="shared" si="0"/>
        <v>23</v>
      </c>
      <c r="W14" s="678">
        <f t="shared" si="1"/>
        <v>90</v>
      </c>
      <c r="X14" s="662"/>
      <c r="Y14" s="679"/>
    </row>
    <row r="15" ht="18" customHeight="1" spans="1:25">
      <c r="A15" s="659" t="s">
        <v>60</v>
      </c>
      <c r="B15" s="660"/>
      <c r="C15" s="661" t="s">
        <v>61</v>
      </c>
      <c r="D15" s="662">
        <v>15</v>
      </c>
      <c r="E15" s="662">
        <v>14</v>
      </c>
      <c r="F15" s="662">
        <v>20</v>
      </c>
      <c r="G15" s="662">
        <v>16</v>
      </c>
      <c r="H15" s="451">
        <v>53</v>
      </c>
      <c r="I15" s="678">
        <f t="shared" si="2"/>
        <v>16</v>
      </c>
      <c r="J15" s="678">
        <f t="shared" si="3"/>
        <v>81</v>
      </c>
      <c r="K15" s="662"/>
      <c r="L15" s="679"/>
      <c r="M15" s="664"/>
      <c r="N15" s="680"/>
      <c r="O15" s="681"/>
      <c r="P15" s="661"/>
      <c r="Q15" s="662"/>
      <c r="R15" s="662"/>
      <c r="S15" s="662"/>
      <c r="T15" s="662"/>
      <c r="U15" s="662"/>
      <c r="V15" s="678" t="str">
        <f t="shared" si="0"/>
        <v/>
      </c>
      <c r="W15" s="678" t="str">
        <f t="shared" si="1"/>
        <v/>
      </c>
      <c r="X15" s="662"/>
      <c r="Y15" s="679"/>
    </row>
    <row r="16" ht="18" customHeight="1" spans="1:25">
      <c r="A16" s="659" t="s">
        <v>62</v>
      </c>
      <c r="B16" s="660"/>
      <c r="C16" s="661" t="s">
        <v>63</v>
      </c>
      <c r="D16" s="662">
        <v>15</v>
      </c>
      <c r="E16" s="662">
        <v>14</v>
      </c>
      <c r="F16" s="662">
        <v>20</v>
      </c>
      <c r="G16" s="662">
        <v>16</v>
      </c>
      <c r="H16" s="451">
        <v>52</v>
      </c>
      <c r="I16" s="678">
        <f t="shared" si="2"/>
        <v>16</v>
      </c>
      <c r="J16" s="678">
        <f t="shared" si="3"/>
        <v>81</v>
      </c>
      <c r="K16" s="662"/>
      <c r="L16" s="679"/>
      <c r="M16" s="664"/>
      <c r="N16" s="680"/>
      <c r="O16" s="681"/>
      <c r="P16" s="661"/>
      <c r="Q16" s="662"/>
      <c r="R16" s="662"/>
      <c r="S16" s="662"/>
      <c r="T16" s="662"/>
      <c r="U16" s="662"/>
      <c r="V16" s="678" t="str">
        <f t="shared" si="0"/>
        <v/>
      </c>
      <c r="W16" s="678" t="str">
        <f t="shared" si="1"/>
        <v/>
      </c>
      <c r="X16" s="662"/>
      <c r="Y16" s="679"/>
    </row>
    <row r="17" ht="18" customHeight="1" spans="1:25">
      <c r="A17" s="659" t="s">
        <v>64</v>
      </c>
      <c r="B17" s="660"/>
      <c r="C17" s="661" t="s">
        <v>65</v>
      </c>
      <c r="D17" s="662">
        <v>15</v>
      </c>
      <c r="E17" s="662">
        <v>15</v>
      </c>
      <c r="F17" s="662">
        <v>20</v>
      </c>
      <c r="G17" s="662">
        <v>18</v>
      </c>
      <c r="H17" s="451">
        <v>12</v>
      </c>
      <c r="I17" s="678">
        <f t="shared" si="2"/>
        <v>4</v>
      </c>
      <c r="J17" s="678">
        <f t="shared" si="3"/>
        <v>72</v>
      </c>
      <c r="K17" s="662"/>
      <c r="L17" s="679"/>
      <c r="M17" s="664"/>
      <c r="N17" s="680"/>
      <c r="O17" s="681"/>
      <c r="P17" s="661"/>
      <c r="Q17" s="662"/>
      <c r="R17" s="662"/>
      <c r="S17" s="662"/>
      <c r="T17" s="662"/>
      <c r="U17" s="662"/>
      <c r="V17" s="678" t="str">
        <f t="shared" si="0"/>
        <v/>
      </c>
      <c r="W17" s="678" t="str">
        <f t="shared" si="1"/>
        <v/>
      </c>
      <c r="X17" s="662"/>
      <c r="Y17" s="679"/>
    </row>
    <row r="18" ht="18" customHeight="1" spans="1:25">
      <c r="A18" s="659" t="s">
        <v>66</v>
      </c>
      <c r="B18" s="660"/>
      <c r="C18" s="661" t="s">
        <v>67</v>
      </c>
      <c r="D18" s="662">
        <v>15</v>
      </c>
      <c r="E18" s="662">
        <v>14</v>
      </c>
      <c r="F18" s="662">
        <v>20</v>
      </c>
      <c r="G18" s="662">
        <v>16</v>
      </c>
      <c r="H18" s="451">
        <v>6</v>
      </c>
      <c r="I18" s="678">
        <f t="shared" si="2"/>
        <v>2</v>
      </c>
      <c r="J18" s="678">
        <f t="shared" si="3"/>
        <v>67</v>
      </c>
      <c r="K18" s="662"/>
      <c r="L18" s="679"/>
      <c r="M18" s="664"/>
      <c r="N18" s="680"/>
      <c r="O18" s="681"/>
      <c r="P18" s="661"/>
      <c r="Q18" s="662"/>
      <c r="R18" s="662"/>
      <c r="S18" s="662"/>
      <c r="T18" s="662"/>
      <c r="U18" s="662"/>
      <c r="V18" s="678" t="str">
        <f t="shared" si="0"/>
        <v/>
      </c>
      <c r="W18" s="678" t="str">
        <f t="shared" si="1"/>
        <v/>
      </c>
      <c r="X18" s="662"/>
      <c r="Y18" s="679"/>
    </row>
    <row r="19" ht="18" customHeight="1" spans="1:25">
      <c r="A19" s="659" t="s">
        <v>68</v>
      </c>
      <c r="B19" s="660"/>
      <c r="C19" s="661" t="s">
        <v>69</v>
      </c>
      <c r="D19" s="662">
        <v>15</v>
      </c>
      <c r="E19" s="662">
        <v>15</v>
      </c>
      <c r="F19" s="662">
        <v>20</v>
      </c>
      <c r="G19" s="662">
        <v>18</v>
      </c>
      <c r="H19" s="451">
        <v>72</v>
      </c>
      <c r="I19" s="678">
        <f t="shared" si="2"/>
        <v>22</v>
      </c>
      <c r="J19" s="678">
        <f t="shared" si="3"/>
        <v>90</v>
      </c>
      <c r="K19" s="662"/>
      <c r="L19" s="679"/>
      <c r="M19" s="664"/>
      <c r="N19" s="680"/>
      <c r="O19" s="681"/>
      <c r="P19" s="661"/>
      <c r="Q19" s="662"/>
      <c r="R19" s="662"/>
      <c r="S19" s="662"/>
      <c r="T19" s="662"/>
      <c r="U19" s="662"/>
      <c r="V19" s="678" t="str">
        <f t="shared" si="0"/>
        <v/>
      </c>
      <c r="W19" s="678" t="str">
        <f t="shared" si="1"/>
        <v/>
      </c>
      <c r="X19" s="662"/>
      <c r="Y19" s="679"/>
    </row>
    <row r="20" ht="18" customHeight="1" spans="1:25">
      <c r="A20" s="659" t="s">
        <v>70</v>
      </c>
      <c r="B20" s="660"/>
      <c r="C20" s="661" t="s">
        <v>71</v>
      </c>
      <c r="D20" s="662">
        <v>15</v>
      </c>
      <c r="E20" s="662">
        <v>14</v>
      </c>
      <c r="F20" s="662">
        <v>20</v>
      </c>
      <c r="G20" s="662">
        <v>16</v>
      </c>
      <c r="H20" s="451">
        <v>33</v>
      </c>
      <c r="I20" s="678">
        <f t="shared" si="2"/>
        <v>10</v>
      </c>
      <c r="J20" s="678">
        <f t="shared" si="3"/>
        <v>75</v>
      </c>
      <c r="K20" s="662"/>
      <c r="L20" s="679"/>
      <c r="M20" s="664"/>
      <c r="N20" s="680"/>
      <c r="O20" s="681"/>
      <c r="P20" s="661"/>
      <c r="Q20" s="662"/>
      <c r="R20" s="662"/>
      <c r="S20" s="662"/>
      <c r="T20" s="662"/>
      <c r="U20" s="662"/>
      <c r="V20" s="678" t="str">
        <f t="shared" si="0"/>
        <v/>
      </c>
      <c r="W20" s="678" t="str">
        <f t="shared" si="1"/>
        <v/>
      </c>
      <c r="X20" s="662"/>
      <c r="Y20" s="679"/>
    </row>
    <row r="21" ht="18" customHeight="1" spans="1:25">
      <c r="A21" s="659" t="s">
        <v>72</v>
      </c>
      <c r="B21" s="660"/>
      <c r="C21" s="661" t="s">
        <v>73</v>
      </c>
      <c r="D21" s="662">
        <v>15</v>
      </c>
      <c r="E21" s="662">
        <v>14</v>
      </c>
      <c r="F21" s="662">
        <v>20</v>
      </c>
      <c r="G21" s="662">
        <v>18</v>
      </c>
      <c r="H21" s="451">
        <v>84</v>
      </c>
      <c r="I21" s="678">
        <f t="shared" si="2"/>
        <v>25</v>
      </c>
      <c r="J21" s="678">
        <f t="shared" si="3"/>
        <v>92</v>
      </c>
      <c r="K21" s="662"/>
      <c r="L21" s="679"/>
      <c r="M21" s="664"/>
      <c r="N21" s="680"/>
      <c r="O21" s="681"/>
      <c r="P21" s="661"/>
      <c r="Q21" s="662"/>
      <c r="R21" s="662"/>
      <c r="S21" s="662"/>
      <c r="T21" s="662"/>
      <c r="U21" s="662"/>
      <c r="V21" s="678" t="str">
        <f t="shared" si="0"/>
        <v/>
      </c>
      <c r="W21" s="678" t="str">
        <f t="shared" si="1"/>
        <v/>
      </c>
      <c r="X21" s="662"/>
      <c r="Y21" s="679"/>
    </row>
    <row r="22" ht="18" customHeight="1" spans="1:25">
      <c r="A22" s="659" t="s">
        <v>74</v>
      </c>
      <c r="B22" s="660"/>
      <c r="C22" s="661" t="s">
        <v>75</v>
      </c>
      <c r="D22" s="662">
        <v>15</v>
      </c>
      <c r="E22" s="662">
        <v>14</v>
      </c>
      <c r="F22" s="662">
        <v>20</v>
      </c>
      <c r="G22" s="662">
        <v>18</v>
      </c>
      <c r="H22" s="451">
        <v>63</v>
      </c>
      <c r="I22" s="678">
        <f t="shared" si="2"/>
        <v>19</v>
      </c>
      <c r="J22" s="678">
        <f t="shared" si="3"/>
        <v>86</v>
      </c>
      <c r="K22" s="662"/>
      <c r="L22" s="679"/>
      <c r="M22" s="664"/>
      <c r="N22" s="680"/>
      <c r="O22" s="681"/>
      <c r="P22" s="661"/>
      <c r="Q22" s="662"/>
      <c r="R22" s="662"/>
      <c r="S22" s="662"/>
      <c r="T22" s="662"/>
      <c r="U22" s="662"/>
      <c r="V22" s="678" t="str">
        <f t="shared" si="0"/>
        <v/>
      </c>
      <c r="W22" s="678" t="str">
        <f t="shared" si="1"/>
        <v/>
      </c>
      <c r="X22" s="662"/>
      <c r="Y22" s="679"/>
    </row>
    <row r="23" ht="18" customHeight="1" spans="1:25">
      <c r="A23" s="659" t="s">
        <v>76</v>
      </c>
      <c r="B23" s="660"/>
      <c r="C23" s="661" t="s">
        <v>77</v>
      </c>
      <c r="D23" s="662">
        <v>15</v>
      </c>
      <c r="E23" s="662">
        <v>15</v>
      </c>
      <c r="F23" s="662">
        <v>20</v>
      </c>
      <c r="G23" s="662">
        <v>18</v>
      </c>
      <c r="H23" s="451">
        <v>74</v>
      </c>
      <c r="I23" s="678">
        <f t="shared" si="2"/>
        <v>22</v>
      </c>
      <c r="J23" s="678">
        <f t="shared" si="3"/>
        <v>90</v>
      </c>
      <c r="K23" s="662"/>
      <c r="L23" s="679"/>
      <c r="M23" s="664"/>
      <c r="N23" s="680"/>
      <c r="O23" s="681"/>
      <c r="P23" s="661"/>
      <c r="Q23" s="662"/>
      <c r="R23" s="662"/>
      <c r="S23" s="662"/>
      <c r="T23" s="662"/>
      <c r="U23" s="662"/>
      <c r="V23" s="678" t="str">
        <f t="shared" si="0"/>
        <v/>
      </c>
      <c r="W23" s="678" t="str">
        <f t="shared" si="1"/>
        <v/>
      </c>
      <c r="X23" s="662"/>
      <c r="Y23" s="679"/>
    </row>
    <row r="24" ht="18" customHeight="1" spans="1:25">
      <c r="A24" s="659" t="s">
        <v>78</v>
      </c>
      <c r="B24" s="660"/>
      <c r="C24" s="661" t="s">
        <v>79</v>
      </c>
      <c r="D24" s="662">
        <v>15</v>
      </c>
      <c r="E24" s="662">
        <v>14</v>
      </c>
      <c r="F24" s="662">
        <v>20</v>
      </c>
      <c r="G24" s="662">
        <v>18</v>
      </c>
      <c r="H24" s="451">
        <v>90</v>
      </c>
      <c r="I24" s="678">
        <f t="shared" si="2"/>
        <v>27</v>
      </c>
      <c r="J24" s="678">
        <f t="shared" si="3"/>
        <v>94</v>
      </c>
      <c r="K24" s="662"/>
      <c r="L24" s="679"/>
      <c r="M24" s="664"/>
      <c r="N24" s="680"/>
      <c r="O24" s="681"/>
      <c r="P24" s="661"/>
      <c r="Q24" s="662"/>
      <c r="R24" s="662"/>
      <c r="S24" s="662"/>
      <c r="T24" s="662"/>
      <c r="U24" s="662"/>
      <c r="V24" s="678" t="str">
        <f t="shared" si="0"/>
        <v/>
      </c>
      <c r="W24" s="678" t="str">
        <f t="shared" si="1"/>
        <v/>
      </c>
      <c r="X24" s="662"/>
      <c r="Y24" s="679"/>
    </row>
    <row r="25" ht="18" customHeight="1" spans="1:25">
      <c r="A25" s="659" t="s">
        <v>80</v>
      </c>
      <c r="B25" s="660"/>
      <c r="C25" s="661" t="s">
        <v>81</v>
      </c>
      <c r="D25" s="662">
        <v>15</v>
      </c>
      <c r="E25" s="662">
        <v>15</v>
      </c>
      <c r="F25" s="662">
        <v>20</v>
      </c>
      <c r="G25" s="662">
        <v>16</v>
      </c>
      <c r="H25" s="451">
        <v>82</v>
      </c>
      <c r="I25" s="678">
        <f t="shared" si="2"/>
        <v>25</v>
      </c>
      <c r="J25" s="678">
        <f t="shared" si="3"/>
        <v>91</v>
      </c>
      <c r="K25" s="662"/>
      <c r="L25" s="679"/>
      <c r="M25" s="664"/>
      <c r="N25" s="680"/>
      <c r="O25" s="681"/>
      <c r="P25" s="661"/>
      <c r="Q25" s="662"/>
      <c r="R25" s="662"/>
      <c r="S25" s="662"/>
      <c r="T25" s="662"/>
      <c r="U25" s="662"/>
      <c r="V25" s="678" t="str">
        <f t="shared" si="0"/>
        <v/>
      </c>
      <c r="W25" s="678" t="str">
        <f t="shared" si="1"/>
        <v/>
      </c>
      <c r="X25" s="662"/>
      <c r="Y25" s="679"/>
    </row>
    <row r="26" ht="18" customHeight="1" spans="1:25">
      <c r="A26" s="659" t="s">
        <v>82</v>
      </c>
      <c r="B26" s="660"/>
      <c r="C26" s="661" t="s">
        <v>83</v>
      </c>
      <c r="D26" s="662">
        <v>15</v>
      </c>
      <c r="E26" s="662">
        <v>15</v>
      </c>
      <c r="F26" s="662">
        <v>20</v>
      </c>
      <c r="G26" s="662">
        <v>18</v>
      </c>
      <c r="H26" s="451">
        <v>49</v>
      </c>
      <c r="I26" s="678">
        <f t="shared" si="2"/>
        <v>15</v>
      </c>
      <c r="J26" s="678">
        <f t="shared" si="3"/>
        <v>83</v>
      </c>
      <c r="K26" s="662"/>
      <c r="L26" s="679"/>
      <c r="M26" s="664"/>
      <c r="N26" s="680"/>
      <c r="O26" s="681"/>
      <c r="P26" s="661"/>
      <c r="Q26" s="662"/>
      <c r="R26" s="662"/>
      <c r="S26" s="662"/>
      <c r="T26" s="662"/>
      <c r="U26" s="662"/>
      <c r="V26" s="678" t="str">
        <f t="shared" si="0"/>
        <v/>
      </c>
      <c r="W26" s="678" t="str">
        <f t="shared" si="1"/>
        <v/>
      </c>
      <c r="X26" s="662"/>
      <c r="Y26" s="679"/>
    </row>
    <row r="27" ht="18" customHeight="1" spans="1:25">
      <c r="A27" s="659" t="s">
        <v>84</v>
      </c>
      <c r="B27" s="660"/>
      <c r="C27" s="661" t="s">
        <v>85</v>
      </c>
      <c r="D27" s="662">
        <v>15</v>
      </c>
      <c r="E27" s="662">
        <v>14</v>
      </c>
      <c r="F27" s="662">
        <v>20</v>
      </c>
      <c r="G27" s="662">
        <v>16</v>
      </c>
      <c r="H27" s="451">
        <v>84</v>
      </c>
      <c r="I27" s="678">
        <f t="shared" si="2"/>
        <v>25</v>
      </c>
      <c r="J27" s="678">
        <f t="shared" si="3"/>
        <v>90</v>
      </c>
      <c r="K27" s="662"/>
      <c r="L27" s="679"/>
      <c r="M27" s="664"/>
      <c r="N27" s="680"/>
      <c r="O27" s="681"/>
      <c r="P27" s="661"/>
      <c r="Q27" s="662"/>
      <c r="R27" s="662"/>
      <c r="S27" s="662"/>
      <c r="T27" s="662"/>
      <c r="U27" s="662"/>
      <c r="V27" s="678" t="str">
        <f t="shared" si="0"/>
        <v/>
      </c>
      <c r="W27" s="678" t="str">
        <f t="shared" si="1"/>
        <v/>
      </c>
      <c r="X27" s="662"/>
      <c r="Y27" s="679"/>
    </row>
    <row r="28" ht="18" customHeight="1" spans="1:25">
      <c r="A28" s="659" t="s">
        <v>86</v>
      </c>
      <c r="B28" s="660"/>
      <c r="C28" s="661" t="s">
        <v>87</v>
      </c>
      <c r="D28" s="662"/>
      <c r="E28" s="662"/>
      <c r="F28" s="662"/>
      <c r="G28" s="662"/>
      <c r="H28" s="662"/>
      <c r="I28" s="678" t="str">
        <f t="shared" si="2"/>
        <v/>
      </c>
      <c r="J28" s="678" t="str">
        <f t="shared" si="3"/>
        <v/>
      </c>
      <c r="K28" s="662"/>
      <c r="L28" s="679" t="s">
        <v>88</v>
      </c>
      <c r="M28" s="664"/>
      <c r="N28" s="680"/>
      <c r="O28" s="681"/>
      <c r="P28" s="661"/>
      <c r="Q28" s="662"/>
      <c r="R28" s="662"/>
      <c r="S28" s="662"/>
      <c r="T28" s="662"/>
      <c r="U28" s="662"/>
      <c r="V28" s="678" t="str">
        <f t="shared" si="0"/>
        <v/>
      </c>
      <c r="W28" s="678" t="str">
        <f t="shared" si="1"/>
        <v/>
      </c>
      <c r="X28" s="662"/>
      <c r="Y28" s="679"/>
    </row>
    <row r="29" ht="18" customHeight="1" spans="1:25">
      <c r="A29" s="659" t="s">
        <v>89</v>
      </c>
      <c r="B29" s="660"/>
      <c r="C29" s="661" t="s">
        <v>90</v>
      </c>
      <c r="D29" s="662">
        <v>15</v>
      </c>
      <c r="E29" s="662">
        <v>14</v>
      </c>
      <c r="F29" s="662">
        <v>20</v>
      </c>
      <c r="G29" s="662">
        <v>18</v>
      </c>
      <c r="H29" s="451">
        <v>10</v>
      </c>
      <c r="I29" s="678">
        <f t="shared" si="2"/>
        <v>3</v>
      </c>
      <c r="J29" s="678">
        <f t="shared" si="3"/>
        <v>70</v>
      </c>
      <c r="K29" s="662"/>
      <c r="L29" s="679"/>
      <c r="M29" s="664"/>
      <c r="N29" s="680"/>
      <c r="O29" s="681"/>
      <c r="P29" s="661"/>
      <c r="Q29" s="662"/>
      <c r="R29" s="662"/>
      <c r="S29" s="662"/>
      <c r="T29" s="662"/>
      <c r="U29" s="662"/>
      <c r="V29" s="678" t="str">
        <f t="shared" si="0"/>
        <v/>
      </c>
      <c r="W29" s="678" t="str">
        <f t="shared" si="1"/>
        <v/>
      </c>
      <c r="X29" s="662"/>
      <c r="Y29" s="679"/>
    </row>
    <row r="30" ht="18" customHeight="1" spans="1:25">
      <c r="A30" s="659" t="s">
        <v>91</v>
      </c>
      <c r="B30" s="660"/>
      <c r="C30" s="661" t="s">
        <v>92</v>
      </c>
      <c r="D30" s="662">
        <v>15</v>
      </c>
      <c r="E30" s="662">
        <v>14</v>
      </c>
      <c r="F30" s="662">
        <v>20</v>
      </c>
      <c r="G30" s="662">
        <v>16</v>
      </c>
      <c r="H30" s="451">
        <v>59</v>
      </c>
      <c r="I30" s="678">
        <f t="shared" si="2"/>
        <v>18</v>
      </c>
      <c r="J30" s="678">
        <f t="shared" si="3"/>
        <v>83</v>
      </c>
      <c r="K30" s="662"/>
      <c r="L30" s="679"/>
      <c r="M30" s="664"/>
      <c r="N30" s="680"/>
      <c r="O30" s="681"/>
      <c r="P30" s="661"/>
      <c r="Q30" s="662"/>
      <c r="R30" s="662"/>
      <c r="S30" s="662"/>
      <c r="T30" s="662"/>
      <c r="U30" s="662"/>
      <c r="V30" s="678" t="str">
        <f t="shared" si="0"/>
        <v/>
      </c>
      <c r="W30" s="678" t="str">
        <f t="shared" si="1"/>
        <v/>
      </c>
      <c r="X30" s="662"/>
      <c r="Y30" s="679"/>
    </row>
    <row r="31" ht="18" customHeight="1" spans="1:25">
      <c r="A31" s="659" t="s">
        <v>93</v>
      </c>
      <c r="B31" s="660"/>
      <c r="C31" s="661" t="s">
        <v>94</v>
      </c>
      <c r="D31" s="662">
        <v>15</v>
      </c>
      <c r="E31" s="662">
        <v>14</v>
      </c>
      <c r="F31" s="662">
        <v>20</v>
      </c>
      <c r="G31" s="662">
        <v>16</v>
      </c>
      <c r="H31" s="451">
        <v>51</v>
      </c>
      <c r="I31" s="678">
        <f t="shared" si="2"/>
        <v>15</v>
      </c>
      <c r="J31" s="678">
        <f t="shared" si="3"/>
        <v>80</v>
      </c>
      <c r="K31" s="662"/>
      <c r="L31" s="679"/>
      <c r="M31" s="664"/>
      <c r="N31" s="680"/>
      <c r="O31" s="681"/>
      <c r="P31" s="661"/>
      <c r="Q31" s="662"/>
      <c r="R31" s="662"/>
      <c r="S31" s="662"/>
      <c r="T31" s="662"/>
      <c r="U31" s="662"/>
      <c r="V31" s="678" t="str">
        <f t="shared" si="0"/>
        <v/>
      </c>
      <c r="W31" s="678" t="str">
        <f t="shared" si="1"/>
        <v/>
      </c>
      <c r="X31" s="662"/>
      <c r="Y31" s="679"/>
    </row>
    <row r="32" ht="18" customHeight="1" spans="1:25">
      <c r="A32" s="659" t="s">
        <v>95</v>
      </c>
      <c r="B32" s="660"/>
      <c r="C32" s="661" t="s">
        <v>96</v>
      </c>
      <c r="D32" s="662">
        <v>15</v>
      </c>
      <c r="E32" s="662">
        <v>14</v>
      </c>
      <c r="F32" s="662">
        <v>20</v>
      </c>
      <c r="G32" s="662">
        <v>16</v>
      </c>
      <c r="H32" s="451">
        <v>60</v>
      </c>
      <c r="I32" s="678">
        <f t="shared" si="2"/>
        <v>18</v>
      </c>
      <c r="J32" s="678">
        <f t="shared" si="3"/>
        <v>83</v>
      </c>
      <c r="K32" s="662"/>
      <c r="L32" s="679"/>
      <c r="M32" s="664"/>
      <c r="N32" s="680"/>
      <c r="O32" s="681"/>
      <c r="P32" s="661"/>
      <c r="Q32" s="662"/>
      <c r="R32" s="662"/>
      <c r="S32" s="662"/>
      <c r="T32" s="662"/>
      <c r="U32" s="662"/>
      <c r="V32" s="678" t="str">
        <f t="shared" si="0"/>
        <v/>
      </c>
      <c r="W32" s="678" t="str">
        <f t="shared" si="1"/>
        <v/>
      </c>
      <c r="X32" s="662"/>
      <c r="Y32" s="679"/>
    </row>
    <row r="33" ht="18" customHeight="1" spans="1:25">
      <c r="A33" s="659" t="s">
        <v>97</v>
      </c>
      <c r="B33" s="660"/>
      <c r="C33" s="661" t="s">
        <v>98</v>
      </c>
      <c r="D33" s="662">
        <v>15</v>
      </c>
      <c r="E33" s="662">
        <v>14</v>
      </c>
      <c r="F33" s="662">
        <v>20</v>
      </c>
      <c r="G33" s="662">
        <v>16</v>
      </c>
      <c r="H33" s="451">
        <v>64</v>
      </c>
      <c r="I33" s="678">
        <f t="shared" si="2"/>
        <v>19</v>
      </c>
      <c r="J33" s="678">
        <f t="shared" si="3"/>
        <v>84</v>
      </c>
      <c r="K33" s="662"/>
      <c r="L33" s="679"/>
      <c r="M33" s="664"/>
      <c r="N33" s="680"/>
      <c r="O33" s="681"/>
      <c r="P33" s="661"/>
      <c r="Q33" s="662"/>
      <c r="R33" s="662"/>
      <c r="S33" s="662"/>
      <c r="T33" s="662"/>
      <c r="U33" s="662"/>
      <c r="V33" s="678" t="str">
        <f t="shared" si="0"/>
        <v/>
      </c>
      <c r="W33" s="678" t="str">
        <f t="shared" si="1"/>
        <v/>
      </c>
      <c r="X33" s="662"/>
      <c r="Y33" s="679"/>
    </row>
    <row r="34" ht="18" customHeight="1" spans="1:25">
      <c r="A34" s="659" t="s">
        <v>99</v>
      </c>
      <c r="B34" s="660"/>
      <c r="C34" s="661" t="s">
        <v>100</v>
      </c>
      <c r="D34" s="662">
        <v>15</v>
      </c>
      <c r="E34" s="662">
        <v>15</v>
      </c>
      <c r="F34" s="662">
        <v>20</v>
      </c>
      <c r="G34" s="662">
        <v>18</v>
      </c>
      <c r="H34" s="451">
        <v>88</v>
      </c>
      <c r="I34" s="678">
        <f t="shared" si="2"/>
        <v>26</v>
      </c>
      <c r="J34" s="678">
        <f t="shared" si="3"/>
        <v>94</v>
      </c>
      <c r="K34" s="662"/>
      <c r="L34" s="679"/>
      <c r="M34" s="664"/>
      <c r="N34" s="680"/>
      <c r="O34" s="681"/>
      <c r="P34" s="661"/>
      <c r="Q34" s="662"/>
      <c r="R34" s="662"/>
      <c r="S34" s="662"/>
      <c r="T34" s="662"/>
      <c r="U34" s="662"/>
      <c r="V34" s="678" t="str">
        <f t="shared" si="0"/>
        <v/>
      </c>
      <c r="W34" s="678" t="str">
        <f t="shared" si="1"/>
        <v/>
      </c>
      <c r="X34" s="662"/>
      <c r="Y34" s="679"/>
    </row>
    <row r="35" ht="18" customHeight="1" spans="1:25">
      <c r="A35" s="659" t="s">
        <v>101</v>
      </c>
      <c r="B35" s="660"/>
      <c r="C35" s="661" t="s">
        <v>102</v>
      </c>
      <c r="D35" s="662">
        <v>15</v>
      </c>
      <c r="E35" s="662">
        <v>15</v>
      </c>
      <c r="F35" s="662">
        <v>20</v>
      </c>
      <c r="G35" s="662">
        <v>18</v>
      </c>
      <c r="H35" s="451">
        <v>77</v>
      </c>
      <c r="I35" s="678">
        <f t="shared" si="2"/>
        <v>23</v>
      </c>
      <c r="J35" s="678">
        <f t="shared" si="3"/>
        <v>91</v>
      </c>
      <c r="K35" s="662"/>
      <c r="L35" s="679"/>
      <c r="M35" s="664"/>
      <c r="N35" s="680"/>
      <c r="O35" s="681"/>
      <c r="P35" s="661"/>
      <c r="Q35" s="662"/>
      <c r="R35" s="662"/>
      <c r="S35" s="662"/>
      <c r="T35" s="662"/>
      <c r="U35" s="662"/>
      <c r="V35" s="678" t="str">
        <f t="shared" si="0"/>
        <v/>
      </c>
      <c r="W35" s="678" t="str">
        <f t="shared" si="1"/>
        <v/>
      </c>
      <c r="X35" s="662"/>
      <c r="Y35" s="679"/>
    </row>
    <row r="36" ht="18" customHeight="1" spans="1:25">
      <c r="A36" s="659" t="s">
        <v>103</v>
      </c>
      <c r="B36" s="660"/>
      <c r="C36" s="661" t="s">
        <v>104</v>
      </c>
      <c r="D36" s="662">
        <v>15</v>
      </c>
      <c r="E36" s="662">
        <v>14</v>
      </c>
      <c r="F36" s="662">
        <v>20</v>
      </c>
      <c r="G36" s="662">
        <v>16</v>
      </c>
      <c r="H36" s="451">
        <v>82</v>
      </c>
      <c r="I36" s="678">
        <f t="shared" si="2"/>
        <v>25</v>
      </c>
      <c r="J36" s="678">
        <f t="shared" si="3"/>
        <v>90</v>
      </c>
      <c r="K36" s="662"/>
      <c r="L36" s="679"/>
      <c r="N36" s="682" t="s">
        <v>105</v>
      </c>
      <c r="O36" s="682"/>
      <c r="P36" s="682"/>
      <c r="Q36" s="682"/>
      <c r="R36" s="682"/>
      <c r="S36" s="682"/>
      <c r="T36" s="682"/>
      <c r="U36" s="682"/>
      <c r="V36" s="682"/>
      <c r="W36" s="682"/>
      <c r="X36" s="682"/>
      <c r="Y36" s="682"/>
    </row>
    <row r="37" ht="18" customHeight="1" spans="1:25">
      <c r="A37" s="659" t="s">
        <v>106</v>
      </c>
      <c r="B37" s="660"/>
      <c r="C37" s="661" t="s">
        <v>107</v>
      </c>
      <c r="D37" s="662">
        <v>15</v>
      </c>
      <c r="E37" s="662">
        <v>14</v>
      </c>
      <c r="F37" s="662">
        <v>20</v>
      </c>
      <c r="G37" s="662">
        <v>16</v>
      </c>
      <c r="H37" s="451">
        <v>88</v>
      </c>
      <c r="I37" s="678">
        <f t="shared" si="2"/>
        <v>26</v>
      </c>
      <c r="J37" s="678">
        <f t="shared" si="3"/>
        <v>91</v>
      </c>
      <c r="K37" s="662"/>
      <c r="L37" s="679"/>
      <c r="N37" s="683" t="s">
        <v>108</v>
      </c>
      <c r="O37" s="684" t="s">
        <v>109</v>
      </c>
      <c r="P37" s="684" t="s">
        <v>110</v>
      </c>
      <c r="Q37" s="684"/>
      <c r="R37" s="684" t="s">
        <v>111</v>
      </c>
      <c r="S37" s="684"/>
      <c r="T37" s="684" t="s">
        <v>112</v>
      </c>
      <c r="U37" s="684"/>
      <c r="V37" s="684" t="s">
        <v>113</v>
      </c>
      <c r="W37" s="684"/>
      <c r="X37" s="684" t="s">
        <v>114</v>
      </c>
      <c r="Y37" s="695"/>
    </row>
    <row r="38" ht="18" customHeight="1" spans="1:25">
      <c r="A38" s="659" t="s">
        <v>115</v>
      </c>
      <c r="B38" s="660"/>
      <c r="C38" s="661" t="s">
        <v>116</v>
      </c>
      <c r="D38" s="662">
        <v>15</v>
      </c>
      <c r="E38" s="662">
        <v>14</v>
      </c>
      <c r="F38" s="662">
        <v>20</v>
      </c>
      <c r="G38" s="662">
        <v>16</v>
      </c>
      <c r="H38" s="451">
        <v>67</v>
      </c>
      <c r="I38" s="678">
        <f t="shared" si="2"/>
        <v>20</v>
      </c>
      <c r="J38" s="678">
        <f t="shared" si="3"/>
        <v>85</v>
      </c>
      <c r="K38" s="662"/>
      <c r="L38" s="679"/>
      <c r="N38" s="685">
        <v>0</v>
      </c>
      <c r="O38" s="686">
        <f>IF(C4="","",I3-N38)</f>
        <v>42</v>
      </c>
      <c r="P38" s="687" t="s">
        <v>117</v>
      </c>
      <c r="Q38" s="687" t="s">
        <v>118</v>
      </c>
      <c r="R38" s="687" t="s">
        <v>117</v>
      </c>
      <c r="S38" s="687" t="s">
        <v>118</v>
      </c>
      <c r="T38" s="687" t="s">
        <v>117</v>
      </c>
      <c r="U38" s="687" t="s">
        <v>118</v>
      </c>
      <c r="V38" s="687" t="s">
        <v>117</v>
      </c>
      <c r="W38" s="687" t="s">
        <v>118</v>
      </c>
      <c r="X38" s="687" t="s">
        <v>117</v>
      </c>
      <c r="Y38" s="696" t="s">
        <v>118</v>
      </c>
    </row>
    <row r="39" ht="18" customHeight="1" spans="1:25">
      <c r="A39" s="659" t="s">
        <v>119</v>
      </c>
      <c r="B39" s="660"/>
      <c r="C39" s="661" t="s">
        <v>120</v>
      </c>
      <c r="D39" s="662">
        <v>15</v>
      </c>
      <c r="E39" s="662">
        <v>14</v>
      </c>
      <c r="F39" s="662">
        <v>20</v>
      </c>
      <c r="G39" s="662">
        <v>16</v>
      </c>
      <c r="H39" s="451">
        <v>52</v>
      </c>
      <c r="I39" s="678">
        <f t="shared" si="2"/>
        <v>16</v>
      </c>
      <c r="J39" s="678">
        <f t="shared" si="3"/>
        <v>81</v>
      </c>
      <c r="K39" s="662"/>
      <c r="L39" s="679"/>
      <c r="N39" s="688"/>
      <c r="O39" s="689"/>
      <c r="P39" s="690">
        <f>IF(C4="","",COUNTIF(J9:J41,"&gt;=89.5")+COUNTIF(W5:W35,"&gt;=89.5"))</f>
        <v>16</v>
      </c>
      <c r="Q39" s="693">
        <f>IF(O38=0,"",IF(P39="","",P39/O38))</f>
        <v>0.380952380952381</v>
      </c>
      <c r="R39" s="690">
        <f>IF(C4="","",COUNTIF(J9:J41,"&gt;=79.5")+COUNTIF(W5:W35,"&gt;=79.5")-P39)</f>
        <v>17</v>
      </c>
      <c r="S39" s="693">
        <f>IF(O38=0,"",IF(P39="","",R39/O38))</f>
        <v>0.404761904761905</v>
      </c>
      <c r="T39" s="694">
        <f>IF(C4="","",COUNTIF(J9:J41,"&gt;=69.5")+COUNTIF(W5:W35,"&gt;=69.5")-P39-R39)</f>
        <v>6</v>
      </c>
      <c r="U39" s="693">
        <f>IF(O38=0,"",IF(P39="","",T39/O38))</f>
        <v>0.142857142857143</v>
      </c>
      <c r="V39" s="694">
        <f>IF(C4="","",COUNTIF(J9:J41,"&gt;=59.5")+COUNTIF(W5:W35,"&gt;=59.5")-P39-R39-T39)</f>
        <v>3</v>
      </c>
      <c r="W39" s="693">
        <f>IF(O38=0,"",IF(P39="","",V39/O38))</f>
        <v>0.0714285714285714</v>
      </c>
      <c r="X39" s="694">
        <f>IF(C4="","",COUNTIF(J9:J41,"&lt;60")+COUNTIF(W5:W35,"&lt;60"))</f>
        <v>0</v>
      </c>
      <c r="Y39" s="697">
        <f>IF(O38=0,"",IF(P39="","",X39/O38))</f>
        <v>0</v>
      </c>
    </row>
    <row r="40" ht="18" customHeight="1" spans="1:25">
      <c r="A40" s="659" t="s">
        <v>121</v>
      </c>
      <c r="B40" s="660"/>
      <c r="C40" s="661" t="s">
        <v>122</v>
      </c>
      <c r="D40" s="662">
        <v>15</v>
      </c>
      <c r="E40" s="662">
        <v>14</v>
      </c>
      <c r="F40" s="662">
        <v>20</v>
      </c>
      <c r="G40" s="662">
        <v>16</v>
      </c>
      <c r="H40" s="451">
        <v>92</v>
      </c>
      <c r="I40" s="678">
        <f t="shared" si="2"/>
        <v>28</v>
      </c>
      <c r="J40" s="678">
        <f t="shared" si="3"/>
        <v>93</v>
      </c>
      <c r="K40" s="662"/>
      <c r="L40" s="679"/>
      <c r="N40" s="691" t="s">
        <v>123</v>
      </c>
      <c r="O40" s="691"/>
      <c r="P40" s="691"/>
      <c r="Q40" s="691"/>
      <c r="R40" s="691"/>
      <c r="S40" s="691"/>
      <c r="T40" s="691"/>
      <c r="U40" s="691"/>
      <c r="V40" s="691"/>
      <c r="W40" s="691"/>
      <c r="X40" s="691"/>
      <c r="Y40" s="691"/>
    </row>
    <row r="41" ht="18" customHeight="1" spans="1:25">
      <c r="A41" s="659" t="s">
        <v>124</v>
      </c>
      <c r="B41" s="660"/>
      <c r="C41" s="661" t="s">
        <v>125</v>
      </c>
      <c r="D41" s="662">
        <v>15</v>
      </c>
      <c r="E41" s="662">
        <v>14</v>
      </c>
      <c r="F41" s="662">
        <v>20</v>
      </c>
      <c r="G41" s="662">
        <v>16</v>
      </c>
      <c r="H41" s="451">
        <v>4</v>
      </c>
      <c r="I41" s="678">
        <f t="shared" si="2"/>
        <v>1</v>
      </c>
      <c r="J41" s="678">
        <f t="shared" si="3"/>
        <v>66</v>
      </c>
      <c r="K41" s="662"/>
      <c r="L41" s="679"/>
      <c r="N41" s="692"/>
      <c r="O41" s="692"/>
      <c r="P41" s="692"/>
      <c r="Q41" s="692"/>
      <c r="R41" s="692"/>
      <c r="S41" s="692"/>
      <c r="T41" s="692"/>
      <c r="U41" s="692"/>
      <c r="V41" s="692"/>
      <c r="W41" s="692"/>
      <c r="X41" s="692"/>
      <c r="Y41" s="692"/>
    </row>
    <row r="45" spans="14:14">
      <c r="N45" s="628" t="s">
        <v>126</v>
      </c>
    </row>
  </sheetData>
  <protectedRanges>
    <protectedRange sqref="I3" name="区域1_2"/>
    <protectedRange sqref="B3:C3" name="区域1"/>
  </protectedRanges>
  <mergeCells count="87">
    <mergeCell ref="A1:M1"/>
    <mergeCell ref="A2:L2"/>
    <mergeCell ref="Q2:T2"/>
    <mergeCell ref="U2:V2"/>
    <mergeCell ref="J3:K3"/>
    <mergeCell ref="A4:B4"/>
    <mergeCell ref="C4:H4"/>
    <mergeCell ref="A5:B5"/>
    <mergeCell ref="D5:E5"/>
    <mergeCell ref="N5:O5"/>
    <mergeCell ref="D6:G6"/>
    <mergeCell ref="H6:I6"/>
    <mergeCell ref="N6:O6"/>
    <mergeCell ref="N7:O7"/>
    <mergeCell ref="N8:O8"/>
    <mergeCell ref="A9:B9"/>
    <mergeCell ref="N9:O9"/>
    <mergeCell ref="A10:B10"/>
    <mergeCell ref="N10:O10"/>
    <mergeCell ref="A11:B11"/>
    <mergeCell ref="N11:O11"/>
    <mergeCell ref="A12:B12"/>
    <mergeCell ref="N12:O12"/>
    <mergeCell ref="A13:B13"/>
    <mergeCell ref="N13:O13"/>
    <mergeCell ref="A14:B14"/>
    <mergeCell ref="N14:O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N36:Y36"/>
    <mergeCell ref="A37:B37"/>
    <mergeCell ref="P37:Q37"/>
    <mergeCell ref="R37:S37"/>
    <mergeCell ref="T37:U37"/>
    <mergeCell ref="V37:W37"/>
    <mergeCell ref="X37:Y37"/>
    <mergeCell ref="A38:B38"/>
    <mergeCell ref="A39:B39"/>
    <mergeCell ref="A40:B40"/>
    <mergeCell ref="A41:B41"/>
    <mergeCell ref="C6:C8"/>
    <mergeCell ref="D7:D8"/>
    <mergeCell ref="E7:E8"/>
    <mergeCell ref="F7:F8"/>
    <mergeCell ref="G7:G8"/>
    <mergeCell ref="H7:H8"/>
    <mergeCell ref="I4:I5"/>
    <mergeCell ref="I7:I8"/>
    <mergeCell ref="J6:J8"/>
    <mergeCell ref="K6:K8"/>
    <mergeCell ref="L6:L8"/>
    <mergeCell ref="N38:N39"/>
    <mergeCell ref="O38:O39"/>
    <mergeCell ref="P2:P4"/>
    <mergeCell ref="Q3:Q4"/>
    <mergeCell ref="R3:R4"/>
    <mergeCell ref="S3:S4"/>
    <mergeCell ref="T3:T4"/>
    <mergeCell ref="U3:U4"/>
    <mergeCell ref="V3:V4"/>
    <mergeCell ref="W2:W4"/>
    <mergeCell ref="X2:X4"/>
    <mergeCell ref="Y2:Y4"/>
    <mergeCell ref="N2:O4"/>
    <mergeCell ref="J4:L5"/>
    <mergeCell ref="A6:B8"/>
    <mergeCell ref="N40:Y41"/>
  </mergeCells>
  <conditionalFormatting sqref="H9:H15">
    <cfRule type="containsText" dxfId="0" priority="1" stopIfTrue="1" operator="between" text="缺考缓考取消成绩">
      <formula>NOT(ISERROR(SEARCH("缺考缓考取消成绩",H9)))</formula>
    </cfRule>
  </conditionalFormatting>
  <conditionalFormatting sqref="J9:J41">
    <cfRule type="cellIs" dxfId="1" priority="3" stopIfTrue="1" operator="lessThan">
      <formula>60</formula>
    </cfRule>
  </conditionalFormatting>
  <conditionalFormatting sqref="W5:W35">
    <cfRule type="cellIs" dxfId="1" priority="2" stopIfTrue="1" operator="lessThan">
      <formula>60</formula>
    </cfRule>
  </conditionalFormatting>
  <conditionalFormatting sqref="S5:T35">
    <cfRule type="cellIs" dxfId="2" priority="4" stopIfTrue="1" operator="greaterThan">
      <formula>20</formula>
    </cfRule>
  </conditionalFormatting>
  <conditionalFormatting sqref="F9:G41">
    <cfRule type="cellIs" dxfId="2" priority="5" stopIfTrue="1" operator="greaterThan">
      <formula>20</formula>
    </cfRule>
  </conditionalFormatting>
  <dataValidations count="8">
    <dataValidation type="list" allowBlank="1" showInputMessage="1" showErrorMessage="1" sqref="L3">
      <formula1>"考试,考查"</formula1>
    </dataValidation>
    <dataValidation type="list" allowBlank="1" showInputMessage="1" showErrorMessage="1" sqref="H5">
      <formula1>"已结束,未结束"</formula1>
    </dataValidation>
    <dataValidation allowBlank="1" showInputMessage="1" showErrorMessage="1" error="请输入0-100的整数,其他请在备注栏中说明" sqref="Y7 Y12 Y17 Y21 Y27 Y34 C27:C41 L9:L41 Y24:Y25 Y30:Y31"/>
    <dataValidation type="decimal" operator="between" allowBlank="1" showInputMessage="1" showErrorMessage="1" error="请输入“0-15”" sqref="D9:D41 Q5:Q35">
      <formula1>0</formula1>
      <formula2>15</formula2>
    </dataValidation>
    <dataValidation type="decimal" operator="between" allowBlank="1" showInputMessage="1" showErrorMessage="1" error="请输入&quot;0-15&quot;" sqref="E9:E41 R5:R35">
      <formula1>0</formula1>
      <formula2>15</formula2>
    </dataValidation>
    <dataValidation type="decimal" operator="between" allowBlank="1" showInputMessage="1" showErrorMessage="1" error="请输入0-20" sqref="F9:F41 S5:S35">
      <formula1>0</formula1>
      <formula2>20</formula2>
    </dataValidation>
    <dataValidation type="decimal" operator="between" allowBlank="1" showInputMessage="1" showErrorMessage="1" error="请输入“0-20”" sqref="G9:G41 T5:T35">
      <formula1>0</formula1>
      <formula2>20</formula2>
    </dataValidation>
    <dataValidation type="decimal" operator="between" allowBlank="1" showInputMessage="1" showErrorMessage="1" error="如“退学”、“休学”、“转学”、“缺考”、“缓考”、“取消成绩”等情况，不评定期考成绩，并在备注栏中注明" sqref="H9:H41 U5:U35">
      <formula1>1</formula1>
      <formula2>100</formula2>
    </dataValidation>
  </dataValidations>
  <printOptions horizontalCentered="1"/>
  <pageMargins left="0.393700787401575" right="0.393700787401575" top="0.393700787401575" bottom="0.393700787401575" header="0.275590551181102" footer="0.275590551181102"/>
  <pageSetup paperSize="9" scale="70" orientation="landscape"/>
  <headerFooter alignWithMargins="0">
    <oddFooter>&amp;R&amp;8打印日期:&amp;D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I27"/>
  <sheetViews>
    <sheetView zoomScale="120" zoomScaleNormal="120" workbookViewId="0">
      <selection activeCell="P1" sqref="P1"/>
    </sheetView>
  </sheetViews>
  <sheetFormatPr defaultColWidth="9" defaultRowHeight="14.25"/>
  <cols>
    <col min="1" max="1" width="5.75833333333333" style="147" customWidth="1"/>
    <col min="2" max="2" width="9" style="147"/>
    <col min="3" max="3" width="9" style="553"/>
    <col min="4" max="8" width="9" style="147"/>
    <col min="9" max="9" width="11.875" style="147" customWidth="1"/>
    <col min="10" max="16384" width="9" style="147"/>
  </cols>
  <sheetData>
    <row r="1" ht="42.95" customHeight="1" spans="1:9">
      <c r="A1" s="554" t="s">
        <v>241</v>
      </c>
      <c r="B1" s="555"/>
      <c r="C1" s="556"/>
      <c r="D1" s="555"/>
      <c r="E1" s="555"/>
      <c r="F1" s="555"/>
      <c r="G1" s="555"/>
      <c r="H1" s="555"/>
      <c r="I1" s="563"/>
    </row>
    <row r="2" ht="20.1" customHeight="1" spans="1:9">
      <c r="A2" s="557" t="s">
        <v>169</v>
      </c>
      <c r="B2" s="534" t="s">
        <v>129</v>
      </c>
      <c r="C2" s="141" t="s">
        <v>130</v>
      </c>
      <c r="D2" s="534" t="s">
        <v>131</v>
      </c>
      <c r="E2" s="534" t="s">
        <v>147</v>
      </c>
      <c r="F2" s="558"/>
      <c r="G2" s="558"/>
      <c r="H2" s="558"/>
      <c r="I2" s="558"/>
    </row>
    <row r="3" ht="20.1" customHeight="1" spans="1:9">
      <c r="A3" s="537"/>
      <c r="B3" s="534" t="s">
        <v>133</v>
      </c>
      <c r="C3" s="558">
        <v>100</v>
      </c>
      <c r="D3" s="535">
        <v>800</v>
      </c>
      <c r="E3" s="559" t="s">
        <v>170</v>
      </c>
      <c r="F3" s="559"/>
      <c r="G3" s="559"/>
      <c r="H3" s="559"/>
      <c r="I3" s="559"/>
    </row>
    <row r="4" ht="20.1" customHeight="1" spans="1:9">
      <c r="A4" s="537"/>
      <c r="B4" s="534" t="s">
        <v>135</v>
      </c>
      <c r="C4" s="558" t="s">
        <v>126</v>
      </c>
      <c r="D4" s="535"/>
      <c r="E4" s="536" t="s">
        <v>171</v>
      </c>
      <c r="F4" s="536"/>
      <c r="G4" s="536"/>
      <c r="H4" s="536"/>
      <c r="I4" s="536"/>
    </row>
    <row r="5" ht="20.1" customHeight="1" spans="1:9">
      <c r="A5" s="537"/>
      <c r="B5" s="534" t="s">
        <v>136</v>
      </c>
      <c r="C5" s="558">
        <v>55</v>
      </c>
      <c r="D5" s="535">
        <v>440</v>
      </c>
      <c r="E5" s="536"/>
      <c r="F5" s="536"/>
      <c r="G5" s="536"/>
      <c r="H5" s="536"/>
      <c r="I5" s="536"/>
    </row>
    <row r="6" ht="20.1" customHeight="1" spans="1:9">
      <c r="A6" s="537"/>
      <c r="B6" s="534" t="s">
        <v>137</v>
      </c>
      <c r="C6" s="558">
        <v>1.5</v>
      </c>
      <c r="D6" s="535">
        <v>12</v>
      </c>
      <c r="E6" s="536"/>
      <c r="F6" s="536"/>
      <c r="G6" s="536"/>
      <c r="H6" s="536"/>
      <c r="I6" s="536"/>
    </row>
    <row r="7" ht="20.1" customHeight="1" spans="1:9">
      <c r="A7" s="537"/>
      <c r="B7" s="534" t="s">
        <v>138</v>
      </c>
      <c r="C7" s="558">
        <v>1.5</v>
      </c>
      <c r="D7" s="535">
        <v>12</v>
      </c>
      <c r="E7" s="536"/>
      <c r="F7" s="536"/>
      <c r="G7" s="536"/>
      <c r="H7" s="536"/>
      <c r="I7" s="536"/>
    </row>
    <row r="8" ht="20.1" customHeight="1" spans="1:9">
      <c r="A8" s="537"/>
      <c r="B8" s="534" t="s">
        <v>139</v>
      </c>
      <c r="C8" s="558">
        <v>20</v>
      </c>
      <c r="D8" s="535">
        <v>160</v>
      </c>
      <c r="E8" s="157" t="s">
        <v>150</v>
      </c>
      <c r="F8" s="157"/>
      <c r="G8" s="157"/>
      <c r="H8" s="157"/>
      <c r="I8" s="157"/>
    </row>
    <row r="9" ht="20.1" customHeight="1" spans="1:9">
      <c r="A9" s="537"/>
      <c r="B9" s="534" t="s">
        <v>140</v>
      </c>
      <c r="C9" s="558">
        <v>8</v>
      </c>
      <c r="D9" s="535">
        <v>64</v>
      </c>
      <c r="E9" s="560" t="s">
        <v>242</v>
      </c>
      <c r="F9" s="560"/>
      <c r="G9" s="560"/>
      <c r="H9" s="560"/>
      <c r="I9" s="560"/>
    </row>
    <row r="10" ht="20.1" customHeight="1" spans="1:9">
      <c r="A10" s="537"/>
      <c r="B10" s="534" t="s">
        <v>141</v>
      </c>
      <c r="C10" s="558">
        <v>8</v>
      </c>
      <c r="D10" s="535">
        <v>64</v>
      </c>
      <c r="E10" s="506" t="s">
        <v>243</v>
      </c>
      <c r="F10" s="506"/>
      <c r="G10" s="506"/>
      <c r="H10" s="506"/>
      <c r="I10" s="506"/>
    </row>
    <row r="11" ht="20.1" customHeight="1" spans="1:9">
      <c r="A11" s="537"/>
      <c r="B11" s="534" t="s">
        <v>142</v>
      </c>
      <c r="C11" s="558">
        <v>5</v>
      </c>
      <c r="D11" s="535">
        <v>40</v>
      </c>
      <c r="E11" s="506"/>
      <c r="F11" s="506"/>
      <c r="G11" s="506"/>
      <c r="H11" s="506"/>
      <c r="I11" s="506"/>
    </row>
    <row r="12" ht="20.1" customHeight="1" spans="1:9">
      <c r="A12" s="537"/>
      <c r="B12" s="534" t="s">
        <v>143</v>
      </c>
      <c r="C12" s="558">
        <v>0.3</v>
      </c>
      <c r="D12" s="535">
        <v>2.4</v>
      </c>
      <c r="E12" s="157" t="s">
        <v>226</v>
      </c>
      <c r="F12" s="157"/>
      <c r="G12" s="157"/>
      <c r="H12" s="157"/>
      <c r="I12" s="157"/>
    </row>
    <row r="13" ht="20.1" customHeight="1" spans="1:9">
      <c r="A13" s="537"/>
      <c r="B13" s="534"/>
      <c r="C13" s="535"/>
      <c r="D13" s="535"/>
      <c r="E13" s="157" t="s">
        <v>244</v>
      </c>
      <c r="F13" s="157"/>
      <c r="G13" s="157"/>
      <c r="H13" s="157"/>
      <c r="I13" s="157"/>
    </row>
    <row r="14" ht="20.1" customHeight="1" spans="1:9">
      <c r="A14" s="537"/>
      <c r="B14" s="534"/>
      <c r="C14" s="535"/>
      <c r="D14" s="535"/>
      <c r="E14" s="157" t="s">
        <v>245</v>
      </c>
      <c r="F14" s="157"/>
      <c r="G14" s="157"/>
      <c r="H14" s="157"/>
      <c r="I14" s="157"/>
    </row>
    <row r="15" ht="20.1" customHeight="1" spans="1:9">
      <c r="A15" s="537"/>
      <c r="B15" s="534" t="s">
        <v>144</v>
      </c>
      <c r="C15" s="535" t="e">
        <f>SUM(C2:C14)-#REF!</f>
        <v>#REF!</v>
      </c>
      <c r="D15" s="535">
        <f>SUM(D2:D14)</f>
        <v>1594.4</v>
      </c>
      <c r="E15" s="535"/>
      <c r="F15" s="535"/>
      <c r="G15" s="535"/>
      <c r="H15" s="535"/>
      <c r="I15" s="535"/>
    </row>
    <row r="16" ht="20.1" customHeight="1" spans="1:9">
      <c r="A16" s="557" t="s">
        <v>204</v>
      </c>
      <c r="B16" s="535" t="s">
        <v>246</v>
      </c>
      <c r="C16" s="535"/>
      <c r="D16" s="535"/>
      <c r="E16" s="535"/>
      <c r="F16" s="535"/>
      <c r="G16" s="535"/>
      <c r="H16" s="535"/>
      <c r="I16" s="535"/>
    </row>
    <row r="17" ht="20.1" customHeight="1" spans="1:9">
      <c r="A17" s="557"/>
      <c r="B17" s="558" t="s">
        <v>129</v>
      </c>
      <c r="C17" s="561" t="s">
        <v>130</v>
      </c>
      <c r="D17" s="558" t="s">
        <v>131</v>
      </c>
      <c r="E17" s="535" t="s">
        <v>189</v>
      </c>
      <c r="F17" s="535"/>
      <c r="G17" s="535"/>
      <c r="H17" s="535"/>
      <c r="I17" s="535"/>
    </row>
    <row r="18" ht="20.1" customHeight="1" spans="1:9">
      <c r="A18" s="557"/>
      <c r="B18" s="562" t="s">
        <v>247</v>
      </c>
      <c r="C18" s="562">
        <v>40</v>
      </c>
      <c r="D18" s="562">
        <v>140</v>
      </c>
      <c r="E18" s="560" t="s">
        <v>248</v>
      </c>
      <c r="F18" s="560"/>
      <c r="G18" s="560"/>
      <c r="H18" s="560"/>
      <c r="I18" s="560"/>
    </row>
    <row r="19" ht="20.1" customHeight="1" spans="1:9">
      <c r="A19" s="557"/>
      <c r="B19" s="562" t="s">
        <v>140</v>
      </c>
      <c r="C19" s="562">
        <v>40</v>
      </c>
      <c r="D19" s="562">
        <v>140</v>
      </c>
      <c r="E19" s="560" t="s">
        <v>249</v>
      </c>
      <c r="F19" s="560"/>
      <c r="G19" s="560"/>
      <c r="H19" s="560"/>
      <c r="I19" s="560"/>
    </row>
    <row r="20" ht="20.1" customHeight="1" spans="1:9">
      <c r="A20" s="557"/>
      <c r="B20" s="562" t="s">
        <v>136</v>
      </c>
      <c r="C20" s="562">
        <v>120</v>
      </c>
      <c r="D20" s="562">
        <v>420</v>
      </c>
      <c r="E20" s="560" t="s">
        <v>250</v>
      </c>
      <c r="F20" s="560"/>
      <c r="G20" s="560"/>
      <c r="H20" s="560"/>
      <c r="I20" s="560"/>
    </row>
    <row r="21" ht="20.1" customHeight="1" spans="1:9">
      <c r="A21" s="557"/>
      <c r="B21" s="562" t="s">
        <v>133</v>
      </c>
      <c r="C21" s="562">
        <v>100</v>
      </c>
      <c r="D21" s="562">
        <v>350</v>
      </c>
      <c r="E21" s="535"/>
      <c r="F21" s="535"/>
      <c r="G21" s="535"/>
      <c r="H21" s="535"/>
      <c r="I21" s="535"/>
    </row>
    <row r="22" ht="20.1" customHeight="1" spans="1:9">
      <c r="A22" s="557"/>
      <c r="B22" s="562" t="s">
        <v>238</v>
      </c>
      <c r="C22" s="562">
        <v>160</v>
      </c>
      <c r="D22" s="562">
        <v>560</v>
      </c>
      <c r="E22" s="535"/>
      <c r="F22" s="535"/>
      <c r="G22" s="535"/>
      <c r="H22" s="535"/>
      <c r="I22" s="535"/>
    </row>
    <row r="23" spans="1:9">
      <c r="A23" s="420"/>
      <c r="B23" s="421"/>
      <c r="C23" s="420"/>
      <c r="D23" s="420"/>
      <c r="E23" s="420"/>
      <c r="F23" s="420"/>
      <c r="G23" s="420"/>
      <c r="H23" s="420"/>
      <c r="I23" s="420"/>
    </row>
    <row r="24" spans="1:9">
      <c r="A24" s="420"/>
      <c r="B24" s="421"/>
      <c r="C24" s="420"/>
      <c r="D24" s="420"/>
      <c r="E24" s="420"/>
      <c r="F24" s="420"/>
      <c r="G24" s="420"/>
      <c r="H24" s="420"/>
      <c r="I24" s="420"/>
    </row>
    <row r="25" spans="1:9">
      <c r="A25" s="420"/>
      <c r="B25" s="421"/>
      <c r="C25" s="420"/>
      <c r="D25" s="420"/>
      <c r="E25" s="420"/>
      <c r="F25" s="420"/>
      <c r="G25" s="420"/>
      <c r="H25" s="420"/>
      <c r="I25" s="420"/>
    </row>
    <row r="26" spans="1:9">
      <c r="A26" s="420"/>
      <c r="B26" s="421"/>
      <c r="C26" s="420"/>
      <c r="D26" s="420"/>
      <c r="E26" s="420"/>
      <c r="F26" s="420"/>
      <c r="G26" s="420"/>
      <c r="H26" s="420"/>
      <c r="I26" s="420"/>
    </row>
    <row r="27" spans="1:9">
      <c r="A27" s="420"/>
      <c r="B27" s="421"/>
      <c r="C27" s="420"/>
      <c r="D27" s="420"/>
      <c r="E27" s="420"/>
      <c r="F27" s="420"/>
      <c r="G27" s="420"/>
      <c r="H27" s="420"/>
      <c r="I27" s="420"/>
    </row>
  </sheetData>
  <mergeCells count="20">
    <mergeCell ref="A1:I1"/>
    <mergeCell ref="E2:I2"/>
    <mergeCell ref="E3:I3"/>
    <mergeCell ref="E8:I8"/>
    <mergeCell ref="E9:I9"/>
    <mergeCell ref="E12:I12"/>
    <mergeCell ref="E13:I13"/>
    <mergeCell ref="E14:I14"/>
    <mergeCell ref="E15:I15"/>
    <mergeCell ref="B16:I16"/>
    <mergeCell ref="E17:I17"/>
    <mergeCell ref="E18:I18"/>
    <mergeCell ref="E19:I19"/>
    <mergeCell ref="E20:I20"/>
    <mergeCell ref="E21:I21"/>
    <mergeCell ref="E22:I22"/>
    <mergeCell ref="A2:A15"/>
    <mergeCell ref="A16:A22"/>
    <mergeCell ref="E4:I7"/>
    <mergeCell ref="E10:I11"/>
  </mergeCells>
  <pageMargins left="0.75" right="0.75" top="1" bottom="1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I30"/>
  <sheetViews>
    <sheetView zoomScale="110" zoomScaleNormal="110" workbookViewId="0">
      <selection activeCell="B15" sqref="B15:D15"/>
    </sheetView>
  </sheetViews>
  <sheetFormatPr defaultColWidth="9" defaultRowHeight="13.5"/>
  <cols>
    <col min="1" max="8" width="9" style="147"/>
    <col min="9" max="9" width="25.7583333333333" style="147" customWidth="1"/>
    <col min="10" max="16384" width="9" style="147"/>
  </cols>
  <sheetData>
    <row r="1" ht="45.95" customHeight="1" spans="1:9">
      <c r="A1" s="539" t="s">
        <v>251</v>
      </c>
      <c r="B1" s="540"/>
      <c r="C1" s="540"/>
      <c r="D1" s="540"/>
      <c r="E1" s="540"/>
      <c r="F1" s="540"/>
      <c r="G1" s="540"/>
      <c r="H1" s="540"/>
      <c r="I1" s="552"/>
    </row>
    <row r="2" ht="20.1" customHeight="1" spans="1:9">
      <c r="A2" s="541" t="s">
        <v>128</v>
      </c>
      <c r="B2" s="542" t="s">
        <v>129</v>
      </c>
      <c r="C2" s="543" t="s">
        <v>130</v>
      </c>
      <c r="D2" s="542" t="s">
        <v>131</v>
      </c>
      <c r="E2" s="542" t="s">
        <v>147</v>
      </c>
      <c r="F2" s="544"/>
      <c r="G2" s="544"/>
      <c r="H2" s="544"/>
      <c r="I2" s="544"/>
    </row>
    <row r="3" ht="20.1" customHeight="1" spans="1:9">
      <c r="A3" s="541"/>
      <c r="B3" s="542" t="s">
        <v>133</v>
      </c>
      <c r="C3" s="545">
        <v>100</v>
      </c>
      <c r="D3" s="545">
        <v>800</v>
      </c>
      <c r="E3" s="546" t="s">
        <v>252</v>
      </c>
      <c r="F3" s="546"/>
      <c r="G3" s="546"/>
      <c r="H3" s="546"/>
      <c r="I3" s="546"/>
    </row>
    <row r="4" ht="20.1" customHeight="1" spans="1:9">
      <c r="A4" s="541"/>
      <c r="B4" s="542" t="s">
        <v>135</v>
      </c>
      <c r="C4" s="545"/>
      <c r="D4" s="545"/>
      <c r="E4" s="547" t="s">
        <v>149</v>
      </c>
      <c r="F4" s="547"/>
      <c r="G4" s="547"/>
      <c r="H4" s="547"/>
      <c r="I4" s="547"/>
    </row>
    <row r="5" ht="20.1" customHeight="1" spans="1:9">
      <c r="A5" s="541"/>
      <c r="B5" s="542" t="s">
        <v>136</v>
      </c>
      <c r="C5" s="545">
        <v>55</v>
      </c>
      <c r="D5" s="545">
        <f>(D$3+D$4)*C5/100</f>
        <v>440</v>
      </c>
      <c r="E5" s="547"/>
      <c r="F5" s="547"/>
      <c r="G5" s="547"/>
      <c r="H5" s="547"/>
      <c r="I5" s="547"/>
    </row>
    <row r="6" ht="20.1" customHeight="1" spans="1:9">
      <c r="A6" s="541"/>
      <c r="B6" s="542" t="s">
        <v>137</v>
      </c>
      <c r="C6" s="545">
        <v>1.5</v>
      </c>
      <c r="D6" s="545">
        <f>(D$3+D$4)*C6/100</f>
        <v>12</v>
      </c>
      <c r="E6" s="547"/>
      <c r="F6" s="547"/>
      <c r="G6" s="547"/>
      <c r="H6" s="547"/>
      <c r="I6" s="547"/>
    </row>
    <row r="7" ht="20.1" customHeight="1" spans="1:9">
      <c r="A7" s="541"/>
      <c r="B7" s="542" t="s">
        <v>138</v>
      </c>
      <c r="C7" s="545">
        <v>1.5</v>
      </c>
      <c r="D7" s="545">
        <f>(D$3+D$4)*C7/100</f>
        <v>12</v>
      </c>
      <c r="E7" s="547"/>
      <c r="F7" s="547"/>
      <c r="G7" s="547"/>
      <c r="H7" s="547"/>
      <c r="I7" s="547"/>
    </row>
    <row r="8" ht="20.1" customHeight="1" spans="1:9">
      <c r="A8" s="541"/>
      <c r="B8" s="542" t="s">
        <v>139</v>
      </c>
      <c r="C8" s="545">
        <v>20</v>
      </c>
      <c r="D8" s="545">
        <f>(D$3+D$4)*C8/100</f>
        <v>160</v>
      </c>
      <c r="E8" s="548" t="s">
        <v>150</v>
      </c>
      <c r="F8" s="548"/>
      <c r="G8" s="548"/>
      <c r="H8" s="548"/>
      <c r="I8" s="548"/>
    </row>
    <row r="9" ht="20.1" customHeight="1" spans="1:9">
      <c r="A9" s="541"/>
      <c r="B9" s="542" t="s">
        <v>140</v>
      </c>
      <c r="C9" s="545">
        <v>8</v>
      </c>
      <c r="D9" s="545">
        <f>(D$3+D$4)*C9/100</f>
        <v>64</v>
      </c>
      <c r="E9" s="547" t="s">
        <v>253</v>
      </c>
      <c r="F9" s="547"/>
      <c r="G9" s="547"/>
      <c r="H9" s="547"/>
      <c r="I9" s="547"/>
    </row>
    <row r="10" ht="20.1" customHeight="1" spans="1:9">
      <c r="A10" s="541"/>
      <c r="B10" s="542" t="s">
        <v>141</v>
      </c>
      <c r="C10" s="545">
        <v>8</v>
      </c>
      <c r="D10" s="545">
        <f>(D$3+D$4)*C10/100</f>
        <v>64</v>
      </c>
      <c r="E10" s="547"/>
      <c r="F10" s="547"/>
      <c r="G10" s="547"/>
      <c r="H10" s="547"/>
      <c r="I10" s="547"/>
    </row>
    <row r="11" ht="20.1" customHeight="1" spans="1:9">
      <c r="A11" s="541"/>
      <c r="B11" s="542" t="s">
        <v>142</v>
      </c>
      <c r="C11" s="545"/>
      <c r="D11" s="545">
        <f>(D$3+D$4)*C11/100</f>
        <v>0</v>
      </c>
      <c r="E11" s="548"/>
      <c r="F11" s="548"/>
      <c r="G11" s="548"/>
      <c r="H11" s="548"/>
      <c r="I11" s="548"/>
    </row>
    <row r="12" ht="20.1" customHeight="1" spans="1:9">
      <c r="A12" s="541"/>
      <c r="B12" s="549" t="s">
        <v>143</v>
      </c>
      <c r="C12" s="545">
        <v>0.3</v>
      </c>
      <c r="D12" s="545">
        <f>(D$3+D$4)*C12/100</f>
        <v>2.4</v>
      </c>
      <c r="E12" s="548" t="s">
        <v>254</v>
      </c>
      <c r="F12" s="548"/>
      <c r="G12" s="548"/>
      <c r="H12" s="548"/>
      <c r="I12" s="548"/>
    </row>
    <row r="13" ht="20.1" customHeight="1" spans="1:9">
      <c r="A13" s="541"/>
      <c r="B13" s="542"/>
      <c r="C13" s="545"/>
      <c r="D13" s="545">
        <f>(D$3+D$4)*C13/100</f>
        <v>0</v>
      </c>
      <c r="E13" s="548" t="s">
        <v>226</v>
      </c>
      <c r="F13" s="548"/>
      <c r="G13" s="548"/>
      <c r="H13" s="548"/>
      <c r="I13" s="548"/>
    </row>
    <row r="14" ht="20.1" customHeight="1" spans="1:9">
      <c r="A14" s="541"/>
      <c r="B14" s="542" t="s">
        <v>144</v>
      </c>
      <c r="C14" s="545">
        <f>SUM(C3:C13)</f>
        <v>194.3</v>
      </c>
      <c r="D14" s="545">
        <f>SUM(D3:D13)</f>
        <v>1554.4</v>
      </c>
      <c r="E14" s="548" t="s">
        <v>255</v>
      </c>
      <c r="F14" s="548"/>
      <c r="G14" s="548"/>
      <c r="H14" s="548"/>
      <c r="I14" s="548"/>
    </row>
    <row r="15" ht="20.1" customHeight="1" spans="1:9">
      <c r="A15" s="541"/>
      <c r="B15" s="550" t="s">
        <v>203</v>
      </c>
      <c r="C15" s="550"/>
      <c r="D15" s="550"/>
      <c r="E15" s="551" t="s">
        <v>256</v>
      </c>
      <c r="F15" s="548"/>
      <c r="G15" s="548"/>
      <c r="H15" s="548"/>
      <c r="I15" s="548"/>
    </row>
    <row r="16" ht="20.1" customHeight="1" spans="1:9">
      <c r="A16" s="180" t="s">
        <v>257</v>
      </c>
      <c r="B16" s="180"/>
      <c r="C16" s="180"/>
      <c r="D16" s="180"/>
      <c r="E16" s="232"/>
      <c r="F16" s="232"/>
      <c r="G16" s="232"/>
      <c r="H16" s="232"/>
      <c r="I16" s="232"/>
    </row>
    <row r="17" ht="14.25" spans="1:9">
      <c r="A17" s="420"/>
      <c r="B17" s="420"/>
      <c r="C17" s="420"/>
      <c r="D17" s="420"/>
      <c r="E17" s="420"/>
      <c r="F17" s="420"/>
      <c r="G17" s="420"/>
      <c r="H17" s="420"/>
      <c r="I17" s="420"/>
    </row>
    <row r="18" ht="14.25" spans="1:9">
      <c r="A18" s="420"/>
      <c r="B18" s="420"/>
      <c r="C18" s="420"/>
      <c r="D18" s="420"/>
      <c r="E18" s="420"/>
      <c r="F18" s="420"/>
      <c r="G18" s="420"/>
      <c r="H18" s="420"/>
      <c r="I18" s="420"/>
    </row>
    <row r="19" ht="14.25" spans="1:9">
      <c r="A19" s="420"/>
      <c r="B19" s="420"/>
      <c r="C19" s="420"/>
      <c r="D19" s="420"/>
      <c r="E19" s="420"/>
      <c r="F19" s="420"/>
      <c r="G19" s="420"/>
      <c r="H19" s="420"/>
      <c r="I19" s="420"/>
    </row>
    <row r="20" ht="14.25" spans="1:9">
      <c r="A20" s="420"/>
      <c r="B20" s="420"/>
      <c r="C20" s="420"/>
      <c r="D20" s="420"/>
      <c r="E20" s="420"/>
      <c r="F20" s="420"/>
      <c r="G20" s="420"/>
      <c r="H20" s="420"/>
      <c r="I20" s="420"/>
    </row>
    <row r="21" ht="14.25" spans="1:9">
      <c r="A21" s="420"/>
      <c r="B21" s="420"/>
      <c r="C21" s="420"/>
      <c r="D21" s="420"/>
      <c r="E21" s="420"/>
      <c r="F21" s="420"/>
      <c r="G21" s="420"/>
      <c r="H21" s="420"/>
      <c r="I21" s="420"/>
    </row>
    <row r="22" ht="14.25" spans="1:9">
      <c r="A22" s="420"/>
      <c r="B22" s="420"/>
      <c r="C22" s="420"/>
      <c r="D22" s="420"/>
      <c r="E22" s="420"/>
      <c r="F22" s="420"/>
      <c r="G22" s="420"/>
      <c r="H22" s="420"/>
      <c r="I22" s="420"/>
    </row>
    <row r="23" ht="14.25" spans="1:9">
      <c r="A23" s="420"/>
      <c r="B23" s="420"/>
      <c r="C23" s="420"/>
      <c r="D23" s="420"/>
      <c r="E23" s="420"/>
      <c r="F23" s="420"/>
      <c r="G23" s="420"/>
      <c r="H23" s="420"/>
      <c r="I23" s="420"/>
    </row>
    <row r="24" ht="14.25" spans="1:9">
      <c r="A24" s="420"/>
      <c r="B24" s="420"/>
      <c r="C24" s="420"/>
      <c r="D24" s="420"/>
      <c r="E24" s="420"/>
      <c r="F24" s="420"/>
      <c r="G24" s="420"/>
      <c r="H24" s="420"/>
      <c r="I24" s="420"/>
    </row>
    <row r="25" ht="14.25" spans="1:9">
      <c r="A25" s="420"/>
      <c r="B25" s="420"/>
      <c r="C25" s="420"/>
      <c r="D25" s="420"/>
      <c r="E25" s="420"/>
      <c r="F25" s="420"/>
      <c r="G25" s="420"/>
      <c r="H25" s="420"/>
      <c r="I25" s="420"/>
    </row>
    <row r="26" ht="14.25" spans="1:9">
      <c r="A26" s="420"/>
      <c r="B26" s="420"/>
      <c r="C26" s="420"/>
      <c r="D26" s="420"/>
      <c r="E26" s="420"/>
      <c r="F26" s="420"/>
      <c r="G26" s="420"/>
      <c r="H26" s="420"/>
      <c r="I26" s="420"/>
    </row>
    <row r="27" ht="14.25" spans="1:9">
      <c r="A27" s="420"/>
      <c r="B27" s="420"/>
      <c r="C27" s="420"/>
      <c r="D27" s="420"/>
      <c r="E27" s="420"/>
      <c r="F27" s="420"/>
      <c r="G27" s="420"/>
      <c r="H27" s="420"/>
      <c r="I27" s="420"/>
    </row>
    <row r="28" ht="14.25" spans="1:9">
      <c r="A28" s="420"/>
      <c r="B28" s="420"/>
      <c r="C28" s="420"/>
      <c r="D28" s="420"/>
      <c r="E28" s="420"/>
      <c r="F28" s="420"/>
      <c r="G28" s="420"/>
      <c r="H28" s="420"/>
      <c r="I28" s="420"/>
    </row>
    <row r="29" ht="14.25" spans="1:9">
      <c r="A29" s="420"/>
      <c r="B29" s="420"/>
      <c r="C29" s="420"/>
      <c r="D29" s="420"/>
      <c r="E29" s="420"/>
      <c r="F29" s="420"/>
      <c r="G29" s="420"/>
      <c r="H29" s="420"/>
      <c r="I29" s="420"/>
    </row>
    <row r="30" ht="14.25" spans="1:9">
      <c r="A30" s="420"/>
      <c r="B30" s="420"/>
      <c r="C30" s="420"/>
      <c r="D30" s="420"/>
      <c r="E30" s="420"/>
      <c r="F30" s="420"/>
      <c r="G30" s="420"/>
      <c r="H30" s="420"/>
      <c r="I30" s="420"/>
    </row>
  </sheetData>
  <mergeCells count="13">
    <mergeCell ref="A1:I1"/>
    <mergeCell ref="E2:I2"/>
    <mergeCell ref="E3:I3"/>
    <mergeCell ref="E8:I8"/>
    <mergeCell ref="E12:I12"/>
    <mergeCell ref="E13:I13"/>
    <mergeCell ref="E14:I14"/>
    <mergeCell ref="B15:D15"/>
    <mergeCell ref="E15:I15"/>
    <mergeCell ref="A16:D16"/>
    <mergeCell ref="A2:A15"/>
    <mergeCell ref="E4:I7"/>
    <mergeCell ref="E9:I11"/>
  </mergeCells>
  <pageMargins left="0.75" right="0.75" top="1" bottom="1" header="0.511805555555556" footer="0.51180555555555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E15"/>
  <sheetViews>
    <sheetView workbookViewId="0">
      <selection activeCell="D6" sqref="D6"/>
    </sheetView>
  </sheetViews>
  <sheetFormatPr defaultColWidth="9" defaultRowHeight="13.5" outlineLevelCol="4"/>
  <cols>
    <col min="1" max="1" width="5.75833333333333" style="529" customWidth="1"/>
    <col min="2" max="4" width="9" style="529"/>
    <col min="5" max="5" width="53.2583333333333" style="147" customWidth="1"/>
    <col min="6" max="16384" width="9" style="147"/>
  </cols>
  <sheetData>
    <row r="1" ht="51" customHeight="1" spans="1:5">
      <c r="A1" s="530" t="s">
        <v>258</v>
      </c>
      <c r="B1" s="531"/>
      <c r="C1" s="531"/>
      <c r="D1" s="531"/>
      <c r="E1" s="532"/>
    </row>
    <row r="2" ht="20.1" customHeight="1" spans="1:5">
      <c r="A2" s="533" t="s">
        <v>259</v>
      </c>
      <c r="B2" s="141" t="s">
        <v>129</v>
      </c>
      <c r="C2" s="141" t="s">
        <v>130</v>
      </c>
      <c r="D2" s="141" t="s">
        <v>131</v>
      </c>
      <c r="E2" s="533" t="s">
        <v>147</v>
      </c>
    </row>
    <row r="3" ht="20.1" customHeight="1" spans="1:5">
      <c r="A3" s="534"/>
      <c r="B3" s="141" t="s">
        <v>133</v>
      </c>
      <c r="C3" s="535">
        <v>100</v>
      </c>
      <c r="D3" s="535">
        <v>800</v>
      </c>
      <c r="E3" s="401" t="s">
        <v>260</v>
      </c>
    </row>
    <row r="4" ht="20.1" customHeight="1" spans="1:5">
      <c r="A4" s="534"/>
      <c r="B4" s="141" t="s">
        <v>135</v>
      </c>
      <c r="C4" s="535" t="s">
        <v>126</v>
      </c>
      <c r="D4" s="535"/>
      <c r="E4" s="536" t="s">
        <v>149</v>
      </c>
    </row>
    <row r="5" ht="20.1" customHeight="1" spans="1:5">
      <c r="A5" s="534"/>
      <c r="B5" s="141" t="s">
        <v>136</v>
      </c>
      <c r="C5" s="535">
        <v>51</v>
      </c>
      <c r="D5" s="535">
        <v>408</v>
      </c>
      <c r="E5" s="536"/>
    </row>
    <row r="6" ht="20.1" customHeight="1" spans="1:5">
      <c r="A6" s="534"/>
      <c r="B6" s="141" t="s">
        <v>137</v>
      </c>
      <c r="C6" s="535">
        <v>1</v>
      </c>
      <c r="D6" s="535">
        <v>8</v>
      </c>
      <c r="E6" s="536"/>
    </row>
    <row r="7" ht="20.1" customHeight="1" spans="1:5">
      <c r="A7" s="534"/>
      <c r="B7" s="141" t="s">
        <v>138</v>
      </c>
      <c r="C7" s="535">
        <v>1.5</v>
      </c>
      <c r="D7" s="535">
        <v>12</v>
      </c>
      <c r="E7" s="536"/>
    </row>
    <row r="8" ht="20.1" customHeight="1" spans="1:5">
      <c r="A8" s="534"/>
      <c r="B8" s="141" t="s">
        <v>139</v>
      </c>
      <c r="C8" s="535">
        <v>18</v>
      </c>
      <c r="D8" s="535">
        <v>144</v>
      </c>
      <c r="E8" s="401" t="s">
        <v>261</v>
      </c>
    </row>
    <row r="9" ht="20.1" customHeight="1" spans="1:5">
      <c r="A9" s="534"/>
      <c r="B9" s="141" t="s">
        <v>140</v>
      </c>
      <c r="C9" s="535">
        <v>6</v>
      </c>
      <c r="D9" s="535">
        <v>48</v>
      </c>
      <c r="E9" s="401" t="s">
        <v>262</v>
      </c>
    </row>
    <row r="10" ht="20.1" customHeight="1" spans="1:5">
      <c r="A10" s="534"/>
      <c r="B10" s="141" t="s">
        <v>141</v>
      </c>
      <c r="C10" s="535">
        <v>5</v>
      </c>
      <c r="D10" s="535">
        <v>40</v>
      </c>
      <c r="E10" s="401" t="s">
        <v>263</v>
      </c>
    </row>
    <row r="11" ht="20.1" customHeight="1" spans="1:5">
      <c r="A11" s="534"/>
      <c r="B11" s="141" t="s">
        <v>142</v>
      </c>
      <c r="C11" s="535"/>
      <c r="D11" s="535"/>
      <c r="E11" s="401" t="s">
        <v>264</v>
      </c>
    </row>
    <row r="12" ht="20.1" customHeight="1" spans="1:5">
      <c r="A12" s="534"/>
      <c r="B12" s="141" t="s">
        <v>143</v>
      </c>
      <c r="C12" s="535">
        <v>0.3</v>
      </c>
      <c r="D12" s="535">
        <v>2.4</v>
      </c>
      <c r="E12" s="401" t="s">
        <v>265</v>
      </c>
    </row>
    <row r="13" ht="20.1" customHeight="1" spans="1:5">
      <c r="A13" s="534"/>
      <c r="B13" s="537" t="s">
        <v>126</v>
      </c>
      <c r="C13" s="535"/>
      <c r="D13" s="535"/>
      <c r="E13" s="401" t="s">
        <v>266</v>
      </c>
    </row>
    <row r="14" ht="20.1" customHeight="1" spans="1:5">
      <c r="A14" s="534"/>
      <c r="B14" s="141" t="s">
        <v>144</v>
      </c>
      <c r="C14" s="535">
        <v>182.8</v>
      </c>
      <c r="D14" s="535">
        <v>1462.4</v>
      </c>
      <c r="E14" s="401" t="s">
        <v>267</v>
      </c>
    </row>
    <row r="15" ht="20.1" customHeight="1" spans="1:5">
      <c r="A15" s="421" t="s">
        <v>268</v>
      </c>
      <c r="B15" s="421"/>
      <c r="C15" s="421"/>
      <c r="D15" s="421"/>
      <c r="E15" s="538"/>
    </row>
  </sheetData>
  <mergeCells count="4">
    <mergeCell ref="A1:E1"/>
    <mergeCell ref="A15:D15"/>
    <mergeCell ref="A2:A14"/>
    <mergeCell ref="E4:E7"/>
  </mergeCells>
  <pageMargins left="0.75" right="0.75" top="1" bottom="1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I34"/>
  <sheetViews>
    <sheetView zoomScale="120" zoomScaleNormal="120" topLeftCell="A4" workbookViewId="0">
      <selection activeCell="E20" sqref="E20:I21"/>
    </sheetView>
  </sheetViews>
  <sheetFormatPr defaultColWidth="9" defaultRowHeight="13.5"/>
  <cols>
    <col min="1" max="1" width="5.75833333333333" style="147" customWidth="1"/>
    <col min="2" max="8" width="9" style="147"/>
    <col min="9" max="9" width="15.7583333333333" style="147" customWidth="1"/>
    <col min="10" max="16384" width="9" style="147"/>
  </cols>
  <sheetData>
    <row r="1" ht="26.25" spans="1:9">
      <c r="A1" s="148" t="s">
        <v>269</v>
      </c>
      <c r="B1" s="149"/>
      <c r="C1" s="149"/>
      <c r="D1" s="149"/>
      <c r="E1" s="149"/>
      <c r="F1" s="149"/>
      <c r="G1" s="149"/>
      <c r="H1" s="149"/>
      <c r="I1" s="197"/>
    </row>
    <row r="2" ht="20.1" customHeight="1" spans="1:9">
      <c r="A2" s="379" t="s">
        <v>270</v>
      </c>
      <c r="B2" s="523"/>
      <c r="C2" s="523"/>
      <c r="D2" s="523"/>
      <c r="E2" s="523"/>
      <c r="F2" s="523"/>
      <c r="G2" s="523"/>
      <c r="H2" s="523"/>
      <c r="I2" s="528"/>
    </row>
    <row r="3" ht="20.1" customHeight="1" spans="1:9">
      <c r="A3" s="410" t="s">
        <v>271</v>
      </c>
      <c r="B3" s="218">
        <v>1</v>
      </c>
      <c r="C3" s="435" t="s">
        <v>272</v>
      </c>
      <c r="D3" s="219"/>
      <c r="E3" s="219"/>
      <c r="F3" s="219"/>
      <c r="G3" s="219"/>
      <c r="H3" s="219"/>
      <c r="I3" s="244"/>
    </row>
    <row r="4" ht="20.1" customHeight="1" spans="1:9">
      <c r="A4" s="466"/>
      <c r="B4" s="156">
        <v>2</v>
      </c>
      <c r="C4" s="157" t="s">
        <v>273</v>
      </c>
      <c r="D4" s="157"/>
      <c r="E4" s="157"/>
      <c r="F4" s="157"/>
      <c r="G4" s="157"/>
      <c r="H4" s="157"/>
      <c r="I4" s="200"/>
    </row>
    <row r="5" ht="20.1" customHeight="1" spans="1:9">
      <c r="A5" s="466"/>
      <c r="B5" s="156">
        <v>3</v>
      </c>
      <c r="C5" s="157" t="s">
        <v>274</v>
      </c>
      <c r="D5" s="157"/>
      <c r="E5" s="157"/>
      <c r="F5" s="157"/>
      <c r="G5" s="157"/>
      <c r="H5" s="157"/>
      <c r="I5" s="200"/>
    </row>
    <row r="6" ht="20.1" customHeight="1" spans="1:9">
      <c r="A6" s="524"/>
      <c r="B6" s="159">
        <v>4</v>
      </c>
      <c r="C6" s="160" t="s">
        <v>275</v>
      </c>
      <c r="D6" s="161"/>
      <c r="E6" s="161"/>
      <c r="F6" s="161"/>
      <c r="G6" s="161"/>
      <c r="H6" s="161"/>
      <c r="I6" s="201"/>
    </row>
    <row r="7" ht="20.1" customHeight="1" spans="1:9">
      <c r="A7" s="525" t="s">
        <v>180</v>
      </c>
      <c r="B7" s="526" t="s">
        <v>129</v>
      </c>
      <c r="C7" s="265" t="s">
        <v>130</v>
      </c>
      <c r="D7" s="266" t="s">
        <v>131</v>
      </c>
      <c r="E7" s="267" t="s">
        <v>147</v>
      </c>
      <c r="F7" s="268"/>
      <c r="G7" s="268"/>
      <c r="H7" s="268"/>
      <c r="I7" s="282"/>
    </row>
    <row r="8" ht="20.1" customHeight="1" spans="1:9">
      <c r="A8" s="466"/>
      <c r="B8" s="382" t="s">
        <v>133</v>
      </c>
      <c r="C8" s="270">
        <v>70</v>
      </c>
      <c r="D8" s="270">
        <v>560</v>
      </c>
      <c r="E8" s="224" t="s">
        <v>164</v>
      </c>
      <c r="F8" s="225"/>
      <c r="G8" s="225"/>
      <c r="H8" s="225"/>
      <c r="I8" s="245"/>
    </row>
    <row r="9" ht="20.1" customHeight="1" spans="1:9">
      <c r="A9" s="466"/>
      <c r="B9" s="169" t="s">
        <v>135</v>
      </c>
      <c r="C9" s="170"/>
      <c r="D9" s="170"/>
      <c r="E9" s="224" t="s">
        <v>165</v>
      </c>
      <c r="F9" s="225"/>
      <c r="G9" s="225"/>
      <c r="H9" s="225"/>
      <c r="I9" s="245"/>
    </row>
    <row r="10" ht="20.1" customHeight="1" spans="1:9">
      <c r="A10" s="466"/>
      <c r="B10" s="169" t="s">
        <v>136</v>
      </c>
      <c r="C10" s="170">
        <v>65</v>
      </c>
      <c r="D10" s="170">
        <v>375</v>
      </c>
      <c r="E10" s="224" t="s">
        <v>276</v>
      </c>
      <c r="F10" s="225"/>
      <c r="G10" s="225"/>
      <c r="H10" s="225"/>
      <c r="I10" s="245"/>
    </row>
    <row r="11" ht="20.1" customHeight="1" spans="1:9">
      <c r="A11" s="466"/>
      <c r="B11" s="169" t="s">
        <v>137</v>
      </c>
      <c r="C11" s="170">
        <v>1</v>
      </c>
      <c r="D11" s="178">
        <v>8</v>
      </c>
      <c r="E11" s="224" t="s">
        <v>167</v>
      </c>
      <c r="F11" s="225"/>
      <c r="G11" s="225"/>
      <c r="H11" s="225"/>
      <c r="I11" s="245"/>
    </row>
    <row r="12" ht="20.1" customHeight="1" spans="1:9">
      <c r="A12" s="466"/>
      <c r="B12" s="169" t="s">
        <v>138</v>
      </c>
      <c r="C12" s="170"/>
      <c r="D12" s="170">
        <v>0</v>
      </c>
      <c r="E12" s="357" t="s">
        <v>168</v>
      </c>
      <c r="F12" s="358"/>
      <c r="G12" s="358"/>
      <c r="H12" s="358"/>
      <c r="I12" s="375"/>
    </row>
    <row r="13" ht="20.1" customHeight="1" spans="1:9">
      <c r="A13" s="524"/>
      <c r="B13" s="386" t="s">
        <v>277</v>
      </c>
      <c r="C13" s="387"/>
      <c r="D13" s="388"/>
      <c r="E13" s="388"/>
      <c r="F13" s="388"/>
      <c r="G13" s="388"/>
      <c r="H13" s="388"/>
      <c r="I13" s="397"/>
    </row>
    <row r="14" ht="20.1" customHeight="1" spans="1:9">
      <c r="A14" s="525" t="s">
        <v>278</v>
      </c>
      <c r="B14" s="526" t="s">
        <v>129</v>
      </c>
      <c r="C14" s="265" t="s">
        <v>130</v>
      </c>
      <c r="D14" s="266" t="s">
        <v>131</v>
      </c>
      <c r="E14" s="267" t="s">
        <v>147</v>
      </c>
      <c r="F14" s="268"/>
      <c r="G14" s="268"/>
      <c r="H14" s="268"/>
      <c r="I14" s="282"/>
    </row>
    <row r="15" ht="20.1" customHeight="1" spans="1:9">
      <c r="A15" s="466"/>
      <c r="B15" s="382" t="s">
        <v>133</v>
      </c>
      <c r="C15" s="527">
        <v>45</v>
      </c>
      <c r="D15" s="270">
        <v>120</v>
      </c>
      <c r="E15" s="224" t="s">
        <v>279</v>
      </c>
      <c r="F15" s="225"/>
      <c r="G15" s="225"/>
      <c r="H15" s="225"/>
      <c r="I15" s="245"/>
    </row>
    <row r="16" ht="20.1" customHeight="1" spans="1:9">
      <c r="A16" s="466"/>
      <c r="B16" s="169" t="s">
        <v>135</v>
      </c>
      <c r="C16" s="503">
        <v>15</v>
      </c>
      <c r="D16" s="170">
        <v>120</v>
      </c>
      <c r="E16" s="174" t="s">
        <v>280</v>
      </c>
      <c r="F16" s="175"/>
      <c r="G16" s="175"/>
      <c r="H16" s="175"/>
      <c r="I16" s="204"/>
    </row>
    <row r="17" ht="20.1" customHeight="1" spans="1:9">
      <c r="A17" s="466"/>
      <c r="B17" s="169" t="s">
        <v>136</v>
      </c>
      <c r="C17" s="503">
        <v>64</v>
      </c>
      <c r="D17" s="170">
        <v>100</v>
      </c>
      <c r="E17" s="174"/>
      <c r="F17" s="175"/>
      <c r="G17" s="175"/>
      <c r="H17" s="175"/>
      <c r="I17" s="204"/>
    </row>
    <row r="18" ht="20.1" customHeight="1" spans="1:9">
      <c r="A18" s="466"/>
      <c r="B18" s="169" t="s">
        <v>137</v>
      </c>
      <c r="C18" s="503">
        <v>0.2</v>
      </c>
      <c r="D18" s="170">
        <v>3</v>
      </c>
      <c r="E18" s="174"/>
      <c r="F18" s="175"/>
      <c r="G18" s="175"/>
      <c r="H18" s="175"/>
      <c r="I18" s="204"/>
    </row>
    <row r="19" ht="20.1" customHeight="1" spans="1:9">
      <c r="A19" s="466"/>
      <c r="B19" s="169" t="s">
        <v>138</v>
      </c>
      <c r="C19" s="503">
        <v>1.5</v>
      </c>
      <c r="D19" s="170">
        <v>12</v>
      </c>
      <c r="E19" s="174"/>
      <c r="F19" s="175"/>
      <c r="G19" s="175"/>
      <c r="H19" s="175"/>
      <c r="I19" s="204"/>
    </row>
    <row r="20" ht="20.1" customHeight="1" spans="1:9">
      <c r="A20" s="466"/>
      <c r="B20" s="169" t="s">
        <v>139</v>
      </c>
      <c r="C20" s="503">
        <v>12</v>
      </c>
      <c r="D20" s="170">
        <v>120</v>
      </c>
      <c r="E20" s="228" t="s">
        <v>281</v>
      </c>
      <c r="F20" s="227"/>
      <c r="G20" s="227"/>
      <c r="H20" s="227"/>
      <c r="I20" s="246"/>
    </row>
    <row r="21" ht="20.1" customHeight="1" spans="1:9">
      <c r="A21" s="466"/>
      <c r="B21" s="169" t="s">
        <v>140</v>
      </c>
      <c r="C21" s="170">
        <v>10</v>
      </c>
      <c r="D21" s="170">
        <v>60</v>
      </c>
      <c r="E21" s="176"/>
      <c r="F21" s="177"/>
      <c r="G21" s="177"/>
      <c r="H21" s="177"/>
      <c r="I21" s="205"/>
    </row>
    <row r="22" ht="20.1" customHeight="1" spans="1:9">
      <c r="A22" s="466"/>
      <c r="B22" s="169" t="s">
        <v>141</v>
      </c>
      <c r="C22" s="503">
        <v>8</v>
      </c>
      <c r="D22" s="170">
        <v>50</v>
      </c>
      <c r="E22" s="176" t="s">
        <v>282</v>
      </c>
      <c r="F22" s="177"/>
      <c r="G22" s="177"/>
      <c r="H22" s="177"/>
      <c r="I22" s="205"/>
    </row>
    <row r="23" ht="20.1" customHeight="1" spans="1:9">
      <c r="A23" s="466"/>
      <c r="B23" s="169" t="s">
        <v>142</v>
      </c>
      <c r="C23" s="503">
        <v>3</v>
      </c>
      <c r="D23" s="170">
        <v>24</v>
      </c>
      <c r="E23" s="176" t="s">
        <v>283</v>
      </c>
      <c r="F23" s="177"/>
      <c r="G23" s="177"/>
      <c r="H23" s="177"/>
      <c r="I23" s="205"/>
    </row>
    <row r="24" ht="20.1" customHeight="1" spans="1:9">
      <c r="A24" s="466"/>
      <c r="B24" s="169" t="s">
        <v>143</v>
      </c>
      <c r="C24" s="170">
        <v>0.5</v>
      </c>
      <c r="D24" s="170">
        <v>2.4</v>
      </c>
      <c r="E24" s="176" t="s">
        <v>284</v>
      </c>
      <c r="F24" s="177"/>
      <c r="G24" s="177"/>
      <c r="H24" s="177"/>
      <c r="I24" s="205"/>
    </row>
    <row r="25" ht="20.1" customHeight="1" spans="1:9">
      <c r="A25" s="466"/>
      <c r="B25" s="169"/>
      <c r="C25" s="170"/>
      <c r="D25" s="170">
        <f>($D$9+$D$10+$D$16+$D$17)*$C25/100</f>
        <v>0</v>
      </c>
      <c r="E25" s="176" t="s">
        <v>285</v>
      </c>
      <c r="F25" s="177"/>
      <c r="G25" s="177"/>
      <c r="H25" s="177"/>
      <c r="I25" s="205"/>
    </row>
    <row r="26" ht="20.1" customHeight="1" spans="1:9">
      <c r="A26" s="466"/>
      <c r="B26" s="169"/>
      <c r="C26" s="170"/>
      <c r="D26" s="170"/>
      <c r="E26" s="176" t="s">
        <v>286</v>
      </c>
      <c r="F26" s="177"/>
      <c r="G26" s="177"/>
      <c r="H26" s="177"/>
      <c r="I26" s="205"/>
    </row>
    <row r="27" ht="20.1" customHeight="1" spans="1:9">
      <c r="A27" s="466"/>
      <c r="B27" s="169" t="s">
        <v>144</v>
      </c>
      <c r="C27" s="170">
        <f>SUM(C8:C26)-C10</f>
        <v>230.2</v>
      </c>
      <c r="D27" s="170">
        <f>SUM(D8:D26)</f>
        <v>1554.4</v>
      </c>
      <c r="E27" s="176" t="s">
        <v>287</v>
      </c>
      <c r="F27" s="177"/>
      <c r="G27" s="177"/>
      <c r="H27" s="177"/>
      <c r="I27" s="205"/>
    </row>
    <row r="28" ht="20.1" customHeight="1" spans="1:9">
      <c r="A28" s="456"/>
      <c r="B28" s="184" t="s">
        <v>288</v>
      </c>
      <c r="C28" s="185"/>
      <c r="D28" s="186"/>
      <c r="E28" s="186"/>
      <c r="F28" s="186"/>
      <c r="G28" s="186"/>
      <c r="H28" s="186"/>
      <c r="I28" s="208"/>
    </row>
    <row r="29" ht="20.1" customHeight="1" spans="1:9">
      <c r="A29" s="187" t="s">
        <v>156</v>
      </c>
      <c r="B29" s="188"/>
      <c r="C29" s="188"/>
      <c r="D29" s="188"/>
      <c r="E29" s="188"/>
      <c r="F29" s="188"/>
      <c r="G29" s="188"/>
      <c r="H29" s="188"/>
      <c r="I29" s="209"/>
    </row>
    <row r="30" ht="20.1" customHeight="1" spans="1:9">
      <c r="A30" s="189" t="s">
        <v>157</v>
      </c>
      <c r="B30" s="190"/>
      <c r="C30" s="190"/>
      <c r="D30" s="190"/>
      <c r="E30" s="190"/>
      <c r="F30" s="190"/>
      <c r="G30" s="190"/>
      <c r="H30" s="190"/>
      <c r="I30" s="210"/>
    </row>
    <row r="31" ht="20.1" customHeight="1" spans="1:9">
      <c r="A31" s="191" t="s">
        <v>289</v>
      </c>
      <c r="B31" s="192"/>
      <c r="C31" s="192"/>
      <c r="D31" s="192"/>
      <c r="E31" s="192"/>
      <c r="F31" s="192"/>
      <c r="G31" s="192"/>
      <c r="H31" s="192"/>
      <c r="I31" s="211"/>
    </row>
    <row r="32" ht="20.1" customHeight="1" spans="1:9">
      <c r="A32" s="193" t="s">
        <v>159</v>
      </c>
      <c r="B32" s="194"/>
      <c r="C32" s="194"/>
      <c r="D32" s="194"/>
      <c r="E32" s="194"/>
      <c r="F32" s="194"/>
      <c r="G32" s="194"/>
      <c r="H32" s="194"/>
      <c r="I32" s="212"/>
    </row>
    <row r="33" ht="20.1" customHeight="1" spans="1:9">
      <c r="A33" s="191" t="s">
        <v>290</v>
      </c>
      <c r="B33" s="192"/>
      <c r="C33" s="192"/>
      <c r="D33" s="192"/>
      <c r="E33" s="192"/>
      <c r="F33" s="192"/>
      <c r="G33" s="192"/>
      <c r="H33" s="192"/>
      <c r="I33" s="211"/>
    </row>
    <row r="34" ht="20.1" customHeight="1" spans="1:9">
      <c r="A34" s="195" t="s">
        <v>161</v>
      </c>
      <c r="B34" s="196"/>
      <c r="C34" s="196"/>
      <c r="D34" s="196"/>
      <c r="E34" s="196"/>
      <c r="F34" s="196"/>
      <c r="G34" s="196"/>
      <c r="H34" s="196"/>
      <c r="I34" s="213"/>
    </row>
  </sheetData>
  <mergeCells count="33">
    <mergeCell ref="A1:I1"/>
    <mergeCell ref="A2:I2"/>
    <mergeCell ref="C3:I3"/>
    <mergeCell ref="C4:I4"/>
    <mergeCell ref="C5:I5"/>
    <mergeCell ref="C6:I6"/>
    <mergeCell ref="E7:I7"/>
    <mergeCell ref="E8:I8"/>
    <mergeCell ref="E9:I9"/>
    <mergeCell ref="E10:I10"/>
    <mergeCell ref="E11:I11"/>
    <mergeCell ref="E12:I12"/>
    <mergeCell ref="B13:I13"/>
    <mergeCell ref="E14:I14"/>
    <mergeCell ref="E15:I15"/>
    <mergeCell ref="E22:I22"/>
    <mergeCell ref="E23:I23"/>
    <mergeCell ref="E24:I24"/>
    <mergeCell ref="E25:I25"/>
    <mergeCell ref="E26:I26"/>
    <mergeCell ref="E27:I27"/>
    <mergeCell ref="B28:I28"/>
    <mergeCell ref="A29:I29"/>
    <mergeCell ref="A30:I30"/>
    <mergeCell ref="A31:I31"/>
    <mergeCell ref="A32:I32"/>
    <mergeCell ref="A33:I33"/>
    <mergeCell ref="A34:I34"/>
    <mergeCell ref="A3:A6"/>
    <mergeCell ref="A7:A13"/>
    <mergeCell ref="A14:A28"/>
    <mergeCell ref="E16:I19"/>
    <mergeCell ref="E20:I21"/>
  </mergeCells>
  <pageMargins left="0.75" right="0.75" top="1" bottom="1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GZ33"/>
  <sheetViews>
    <sheetView workbookViewId="0">
      <selection activeCell="GZ16" sqref="GZ16"/>
    </sheetView>
  </sheetViews>
  <sheetFormatPr defaultColWidth="9" defaultRowHeight="13.5"/>
  <cols>
    <col min="1" max="1" width="5.375" style="147" customWidth="1"/>
    <col min="2" max="8" width="9" style="147"/>
    <col min="9" max="9" width="17.7583333333333" style="147" customWidth="1"/>
    <col min="10" max="16384" width="9" style="147"/>
  </cols>
  <sheetData>
    <row r="1" ht="26.25" spans="1:9">
      <c r="A1" s="148" t="s">
        <v>291</v>
      </c>
      <c r="B1" s="493"/>
      <c r="C1" s="378"/>
      <c r="D1" s="378"/>
      <c r="E1" s="378"/>
      <c r="F1" s="378"/>
      <c r="G1" s="378"/>
      <c r="H1" s="378"/>
      <c r="I1" s="395"/>
    </row>
    <row r="2" ht="18" customHeight="1" spans="1:9">
      <c r="A2" s="494" t="s">
        <v>292</v>
      </c>
      <c r="B2" s="495"/>
      <c r="C2" s="495"/>
      <c r="D2" s="495"/>
      <c r="E2" s="495"/>
      <c r="F2" s="495"/>
      <c r="G2" s="495"/>
      <c r="H2" s="495"/>
      <c r="I2" s="514"/>
    </row>
    <row r="3" ht="18" customHeight="1" spans="1:9">
      <c r="A3" s="496" t="s">
        <v>271</v>
      </c>
      <c r="B3" s="270">
        <v>1</v>
      </c>
      <c r="C3" s="140" t="s">
        <v>293</v>
      </c>
      <c r="D3" s="154"/>
      <c r="E3" s="154"/>
      <c r="F3" s="154"/>
      <c r="G3" s="154"/>
      <c r="H3" s="154"/>
      <c r="I3" s="154"/>
    </row>
    <row r="4" ht="18" customHeight="1" spans="1:9">
      <c r="A4" s="497"/>
      <c r="B4" s="170">
        <v>2</v>
      </c>
      <c r="C4" s="143" t="s">
        <v>294</v>
      </c>
      <c r="D4" s="157"/>
      <c r="E4" s="157"/>
      <c r="F4" s="157"/>
      <c r="G4" s="157"/>
      <c r="H4" s="157"/>
      <c r="I4" s="157"/>
    </row>
    <row r="5" ht="18" customHeight="1" spans="1:9">
      <c r="A5" s="497"/>
      <c r="B5" s="170">
        <v>3</v>
      </c>
      <c r="C5" s="143" t="s">
        <v>274</v>
      </c>
      <c r="D5" s="157"/>
      <c r="E5" s="157"/>
      <c r="F5" s="157"/>
      <c r="G5" s="157"/>
      <c r="H5" s="157"/>
      <c r="I5" s="157"/>
    </row>
    <row r="6" ht="18" customHeight="1" spans="1:9">
      <c r="A6" s="497"/>
      <c r="B6" s="170">
        <v>4</v>
      </c>
      <c r="C6" s="427"/>
      <c r="D6" s="403"/>
      <c r="E6" s="403"/>
      <c r="F6" s="403"/>
      <c r="G6" s="403"/>
      <c r="H6" s="403"/>
      <c r="I6" s="260"/>
    </row>
    <row r="7" ht="18" customHeight="1" spans="1:9">
      <c r="A7" s="498" t="s">
        <v>169</v>
      </c>
      <c r="B7" s="499" t="s">
        <v>129</v>
      </c>
      <c r="C7" s="500" t="s">
        <v>130</v>
      </c>
      <c r="D7" s="499" t="s">
        <v>131</v>
      </c>
      <c r="E7" s="501" t="s">
        <v>147</v>
      </c>
      <c r="F7" s="231"/>
      <c r="G7" s="231"/>
      <c r="H7" s="231"/>
      <c r="I7" s="515"/>
    </row>
    <row r="8" ht="18" customHeight="1" spans="1:9">
      <c r="A8" s="502"/>
      <c r="B8" s="499" t="s">
        <v>133</v>
      </c>
      <c r="C8" s="503">
        <v>100</v>
      </c>
      <c r="D8" s="170">
        <v>800</v>
      </c>
      <c r="E8" s="172" t="s">
        <v>295</v>
      </c>
      <c r="F8" s="173"/>
      <c r="G8" s="173"/>
      <c r="H8" s="173"/>
      <c r="I8" s="516"/>
    </row>
    <row r="9" ht="18" customHeight="1" spans="1:9">
      <c r="A9" s="502"/>
      <c r="B9" s="499" t="s">
        <v>135</v>
      </c>
      <c r="C9" s="503"/>
      <c r="D9" s="170"/>
      <c r="E9" s="174" t="s">
        <v>296</v>
      </c>
      <c r="F9" s="175"/>
      <c r="G9" s="175"/>
      <c r="H9" s="175"/>
      <c r="I9" s="517"/>
    </row>
    <row r="10" ht="18" customHeight="1" spans="1:9">
      <c r="A10" s="502"/>
      <c r="B10" s="499" t="s">
        <v>136</v>
      </c>
      <c r="C10" s="503">
        <v>55</v>
      </c>
      <c r="D10" s="170">
        <f>C10*D8/100</f>
        <v>440</v>
      </c>
      <c r="E10" s="174"/>
      <c r="F10" s="175"/>
      <c r="G10" s="175"/>
      <c r="H10" s="175"/>
      <c r="I10" s="517"/>
    </row>
    <row r="11" ht="18" customHeight="1" spans="1:9">
      <c r="A11" s="502"/>
      <c r="B11" s="499" t="s">
        <v>137</v>
      </c>
      <c r="C11" s="503">
        <v>1.5</v>
      </c>
      <c r="D11" s="170">
        <f>C11*D8/100</f>
        <v>12</v>
      </c>
      <c r="E11" s="174"/>
      <c r="F11" s="175"/>
      <c r="G11" s="175"/>
      <c r="H11" s="175"/>
      <c r="I11" s="517"/>
    </row>
    <row r="12" ht="18" customHeight="1" spans="1:9">
      <c r="A12" s="502"/>
      <c r="B12" s="499" t="s">
        <v>138</v>
      </c>
      <c r="C12" s="503">
        <v>1.5</v>
      </c>
      <c r="D12" s="170">
        <f>C12*D8/100</f>
        <v>12</v>
      </c>
      <c r="E12" s="174"/>
      <c r="F12" s="175"/>
      <c r="G12" s="175"/>
      <c r="H12" s="175"/>
      <c r="I12" s="517"/>
    </row>
    <row r="13" ht="18" customHeight="1" spans="1:9">
      <c r="A13" s="502"/>
      <c r="B13" s="499" t="s">
        <v>139</v>
      </c>
      <c r="C13" s="503">
        <v>10</v>
      </c>
      <c r="D13" s="170">
        <f>C13*D8/100</f>
        <v>80</v>
      </c>
      <c r="E13" s="228" t="s">
        <v>297</v>
      </c>
      <c r="F13" s="227"/>
      <c r="G13" s="227"/>
      <c r="H13" s="227"/>
      <c r="I13" s="518"/>
    </row>
    <row r="14" ht="18" customHeight="1" spans="1:9">
      <c r="A14" s="502"/>
      <c r="B14" s="499" t="s">
        <v>140</v>
      </c>
      <c r="C14" s="170">
        <v>10</v>
      </c>
      <c r="D14" s="170">
        <f>C14*D8/100</f>
        <v>80</v>
      </c>
      <c r="E14" s="176"/>
      <c r="F14" s="177"/>
      <c r="G14" s="177"/>
      <c r="H14" s="177"/>
      <c r="I14" s="519"/>
    </row>
    <row r="15" ht="18" customHeight="1" spans="1:9">
      <c r="A15" s="502"/>
      <c r="B15" s="499" t="s">
        <v>141</v>
      </c>
      <c r="C15" s="503">
        <v>10</v>
      </c>
      <c r="D15" s="170">
        <f>C15*D8/100</f>
        <v>80</v>
      </c>
      <c r="E15" s="176" t="s">
        <v>298</v>
      </c>
      <c r="F15" s="177"/>
      <c r="G15" s="177"/>
      <c r="H15" s="177"/>
      <c r="I15" s="519"/>
    </row>
    <row r="16" ht="18" customHeight="1" spans="1:208">
      <c r="A16" s="502"/>
      <c r="B16" s="499" t="s">
        <v>143</v>
      </c>
      <c r="C16" s="170">
        <v>0.3</v>
      </c>
      <c r="D16" s="170">
        <f>C16*D8/100</f>
        <v>2.4</v>
      </c>
      <c r="E16" s="176" t="s">
        <v>126</v>
      </c>
      <c r="F16" s="177"/>
      <c r="G16" s="177"/>
      <c r="H16" s="177"/>
      <c r="I16" s="519"/>
      <c r="GZ16" s="147" t="s">
        <v>126</v>
      </c>
    </row>
    <row r="17" ht="18" customHeight="1" spans="1:9">
      <c r="A17" s="502"/>
      <c r="B17" s="504"/>
      <c r="C17" s="170"/>
      <c r="D17" s="170"/>
      <c r="E17" s="176" t="s">
        <v>299</v>
      </c>
      <c r="F17" s="177"/>
      <c r="G17" s="177"/>
      <c r="H17" s="177"/>
      <c r="I17" s="519"/>
    </row>
    <row r="18" ht="18" customHeight="1" spans="1:9">
      <c r="A18" s="502"/>
      <c r="B18" s="499" t="s">
        <v>144</v>
      </c>
      <c r="C18" s="170">
        <f>SUM(C7:C17)</f>
        <v>188.3</v>
      </c>
      <c r="D18" s="170">
        <f>SUM(D7:D17)</f>
        <v>1506.4</v>
      </c>
      <c r="E18" s="176"/>
      <c r="F18" s="177"/>
      <c r="G18" s="177"/>
      <c r="H18" s="177"/>
      <c r="I18" s="519"/>
    </row>
    <row r="19" ht="18" customHeight="1" spans="1:9">
      <c r="A19" s="502"/>
      <c r="B19" s="505" t="s">
        <v>300</v>
      </c>
      <c r="C19" s="506"/>
      <c r="D19" s="192"/>
      <c r="E19" s="192"/>
      <c r="F19" s="192"/>
      <c r="G19" s="192"/>
      <c r="H19" s="192"/>
      <c r="I19" s="192"/>
    </row>
    <row r="20" ht="18" customHeight="1" spans="1:9">
      <c r="A20" s="474" t="s">
        <v>156</v>
      </c>
      <c r="B20" s="507"/>
      <c r="C20" s="507"/>
      <c r="D20" s="507"/>
      <c r="E20" s="507"/>
      <c r="F20" s="507"/>
      <c r="G20" s="507"/>
      <c r="H20" s="507"/>
      <c r="I20" s="520"/>
    </row>
    <row r="21" ht="18" customHeight="1" spans="1:9">
      <c r="A21" s="508" t="s">
        <v>301</v>
      </c>
      <c r="B21" s="509" t="s">
        <v>302</v>
      </c>
      <c r="C21" s="510"/>
      <c r="D21" s="510"/>
      <c r="E21" s="510"/>
      <c r="F21" s="510"/>
      <c r="G21" s="510"/>
      <c r="H21" s="510"/>
      <c r="I21" s="521"/>
    </row>
    <row r="22" ht="18" customHeight="1" spans="1:9">
      <c r="A22" s="416"/>
      <c r="B22" s="146" t="s">
        <v>129</v>
      </c>
      <c r="C22" s="146" t="s">
        <v>130</v>
      </c>
      <c r="D22" s="146" t="s">
        <v>131</v>
      </c>
      <c r="E22" s="146" t="s">
        <v>189</v>
      </c>
      <c r="F22" s="270"/>
      <c r="G22" s="270"/>
      <c r="H22" s="270"/>
      <c r="I22" s="270"/>
    </row>
    <row r="23" ht="18" customHeight="1" spans="1:9">
      <c r="A23" s="416"/>
      <c r="B23" s="451" t="s">
        <v>303</v>
      </c>
      <c r="C23" s="170">
        <v>100</v>
      </c>
      <c r="D23" s="170">
        <v>1200</v>
      </c>
      <c r="E23" s="474" t="s">
        <v>304</v>
      </c>
      <c r="F23" s="507"/>
      <c r="G23" s="507"/>
      <c r="H23" s="507"/>
      <c r="I23" s="520"/>
    </row>
    <row r="24" ht="18" customHeight="1" spans="1:9">
      <c r="A24" s="416"/>
      <c r="B24" s="451" t="s">
        <v>305</v>
      </c>
      <c r="C24" s="170">
        <v>60</v>
      </c>
      <c r="D24" s="170">
        <v>720</v>
      </c>
      <c r="E24" s="511"/>
      <c r="F24" s="507"/>
      <c r="G24" s="507"/>
      <c r="H24" s="507"/>
      <c r="I24" s="520"/>
    </row>
    <row r="25" ht="18" customHeight="1" spans="1:9">
      <c r="A25" s="416"/>
      <c r="B25" s="451" t="s">
        <v>306</v>
      </c>
      <c r="C25" s="170">
        <v>30</v>
      </c>
      <c r="D25" s="170">
        <v>360</v>
      </c>
      <c r="E25" s="511"/>
      <c r="F25" s="507"/>
      <c r="G25" s="507"/>
      <c r="H25" s="507"/>
      <c r="I25" s="520"/>
    </row>
    <row r="26" ht="18" customHeight="1" spans="1:9">
      <c r="A26" s="416"/>
      <c r="B26" s="451" t="s">
        <v>307</v>
      </c>
      <c r="C26" s="170">
        <v>20</v>
      </c>
      <c r="D26" s="170">
        <v>240</v>
      </c>
      <c r="E26" s="511"/>
      <c r="F26" s="507"/>
      <c r="G26" s="507"/>
      <c r="H26" s="507"/>
      <c r="I26" s="520"/>
    </row>
    <row r="27" ht="18" customHeight="1" spans="1:9">
      <c r="A27" s="416"/>
      <c r="B27" s="451" t="s">
        <v>138</v>
      </c>
      <c r="C27" s="170">
        <v>1</v>
      </c>
      <c r="D27" s="170">
        <v>12</v>
      </c>
      <c r="E27" s="511"/>
      <c r="F27" s="507"/>
      <c r="G27" s="507"/>
      <c r="H27" s="507"/>
      <c r="I27" s="520"/>
    </row>
    <row r="28" ht="18" customHeight="1" spans="1:9">
      <c r="A28" s="416"/>
      <c r="B28" s="451" t="s">
        <v>308</v>
      </c>
      <c r="C28" s="170">
        <v>10</v>
      </c>
      <c r="D28" s="170">
        <v>120</v>
      </c>
      <c r="E28" s="511"/>
      <c r="F28" s="507"/>
      <c r="G28" s="507"/>
      <c r="H28" s="507"/>
      <c r="I28" s="520"/>
    </row>
    <row r="29" ht="18" customHeight="1" spans="1:9">
      <c r="A29" s="512" t="s">
        <v>157</v>
      </c>
      <c r="B29" s="513"/>
      <c r="C29" s="513"/>
      <c r="D29" s="513"/>
      <c r="E29" s="513"/>
      <c r="F29" s="513"/>
      <c r="G29" s="513"/>
      <c r="H29" s="513"/>
      <c r="I29" s="522"/>
    </row>
    <row r="30" ht="18" customHeight="1" spans="1:9">
      <c r="A30" s="239" t="s">
        <v>158</v>
      </c>
      <c r="B30" s="192"/>
      <c r="C30" s="192"/>
      <c r="D30" s="192"/>
      <c r="E30" s="192"/>
      <c r="F30" s="192"/>
      <c r="G30" s="192"/>
      <c r="H30" s="192"/>
      <c r="I30" s="192"/>
    </row>
    <row r="31" ht="18" customHeight="1" spans="1:9">
      <c r="A31" s="239" t="s">
        <v>159</v>
      </c>
      <c r="B31" s="192"/>
      <c r="C31" s="192"/>
      <c r="D31" s="192"/>
      <c r="E31" s="192"/>
      <c r="F31" s="192"/>
      <c r="G31" s="192"/>
      <c r="H31" s="192"/>
      <c r="I31" s="192"/>
    </row>
    <row r="32" ht="18" customHeight="1" spans="1:9">
      <c r="A32" s="239" t="s">
        <v>160</v>
      </c>
      <c r="B32" s="192"/>
      <c r="C32" s="192"/>
      <c r="D32" s="192"/>
      <c r="E32" s="192"/>
      <c r="F32" s="192"/>
      <c r="G32" s="192"/>
      <c r="H32" s="192"/>
      <c r="I32" s="192"/>
    </row>
    <row r="33" ht="18" customHeight="1" spans="1:9">
      <c r="A33" s="239" t="s">
        <v>309</v>
      </c>
      <c r="B33" s="192"/>
      <c r="C33" s="192"/>
      <c r="D33" s="192"/>
      <c r="E33" s="192"/>
      <c r="F33" s="192"/>
      <c r="G33" s="192"/>
      <c r="H33" s="192"/>
      <c r="I33" s="192"/>
    </row>
  </sheetData>
  <mergeCells count="32">
    <mergeCell ref="A1:I1"/>
    <mergeCell ref="A2:I2"/>
    <mergeCell ref="C3:I3"/>
    <mergeCell ref="C4:I4"/>
    <mergeCell ref="C5:I5"/>
    <mergeCell ref="C6:I6"/>
    <mergeCell ref="E7:I7"/>
    <mergeCell ref="E8:I8"/>
    <mergeCell ref="E15:I15"/>
    <mergeCell ref="E16:I16"/>
    <mergeCell ref="E17:I17"/>
    <mergeCell ref="E18:I18"/>
    <mergeCell ref="B19:I19"/>
    <mergeCell ref="A20:I20"/>
    <mergeCell ref="B21:I21"/>
    <mergeCell ref="E22:I22"/>
    <mergeCell ref="E23:I23"/>
    <mergeCell ref="E24:I24"/>
    <mergeCell ref="E25:I25"/>
    <mergeCell ref="E26:I26"/>
    <mergeCell ref="E27:I27"/>
    <mergeCell ref="E28:I28"/>
    <mergeCell ref="A29:I29"/>
    <mergeCell ref="A30:I30"/>
    <mergeCell ref="A31:I31"/>
    <mergeCell ref="A32:I32"/>
    <mergeCell ref="A33:I33"/>
    <mergeCell ref="A3:A6"/>
    <mergeCell ref="A7:A19"/>
    <mergeCell ref="A21:A28"/>
    <mergeCell ref="E9:I12"/>
    <mergeCell ref="E13:I14"/>
  </mergeCells>
  <pageMargins left="0.75" right="0.75" top="1" bottom="1" header="0.511805555555556" footer="0.511805555555556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2:I47"/>
  <sheetViews>
    <sheetView topLeftCell="A3" workbookViewId="0">
      <selection activeCell="B14" sqref="B14:I14"/>
    </sheetView>
  </sheetViews>
  <sheetFormatPr defaultColWidth="8.75833333333333" defaultRowHeight="14.25"/>
  <cols>
    <col min="1" max="1" width="8.75833333333333" style="420"/>
    <col min="2" max="2" width="7.25833333333333" style="421" customWidth="1"/>
    <col min="3" max="3" width="8.25833333333333" style="420" customWidth="1"/>
    <col min="4" max="4" width="9.125" style="420" customWidth="1"/>
    <col min="5" max="5" width="8.125" style="420" customWidth="1"/>
    <col min="6" max="7" width="9.5" style="420" customWidth="1"/>
    <col min="8" max="8" width="9.375" style="420" customWidth="1"/>
    <col min="9" max="9" width="16.7583333333333" style="420" customWidth="1"/>
    <col min="10" max="16384" width="8.75833333333333" style="420"/>
  </cols>
  <sheetData>
    <row r="2" ht="26.25" spans="1:9">
      <c r="A2" s="148" t="s">
        <v>310</v>
      </c>
      <c r="B2" s="378"/>
      <c r="C2" s="378"/>
      <c r="D2" s="378"/>
      <c r="E2" s="378"/>
      <c r="F2" s="378"/>
      <c r="G2" s="378"/>
      <c r="H2" s="378"/>
      <c r="I2" s="395"/>
    </row>
    <row r="3" ht="15" spans="1:9">
      <c r="A3" s="150" t="s">
        <v>311</v>
      </c>
      <c r="B3" s="216"/>
      <c r="C3" s="216"/>
      <c r="D3" s="216"/>
      <c r="E3" s="216"/>
      <c r="F3" s="216"/>
      <c r="G3" s="216"/>
      <c r="H3" s="216"/>
      <c r="I3" s="243"/>
    </row>
    <row r="4" spans="1:9">
      <c r="A4" s="432" t="s">
        <v>271</v>
      </c>
      <c r="B4" s="433">
        <v>1</v>
      </c>
      <c r="C4" s="434" t="s">
        <v>312</v>
      </c>
      <c r="D4" s="435"/>
      <c r="E4" s="435"/>
      <c r="F4" s="435"/>
      <c r="G4" s="435"/>
      <c r="H4" s="435"/>
      <c r="I4" s="476"/>
    </row>
    <row r="5" spans="1:9">
      <c r="A5" s="436"/>
      <c r="B5" s="437">
        <v>2</v>
      </c>
      <c r="C5" s="438" t="s">
        <v>313</v>
      </c>
      <c r="D5" s="143"/>
      <c r="E5" s="143"/>
      <c r="F5" s="143"/>
      <c r="G5" s="143"/>
      <c r="H5" s="143"/>
      <c r="I5" s="477"/>
    </row>
    <row r="6" s="429" customFormat="1" ht="30" customHeight="1" spans="1:9">
      <c r="A6" s="439"/>
      <c r="B6" s="440">
        <v>3</v>
      </c>
      <c r="C6" s="400" t="s">
        <v>314</v>
      </c>
      <c r="D6" s="441"/>
      <c r="E6" s="441"/>
      <c r="F6" s="441"/>
      <c r="G6" s="441"/>
      <c r="H6" s="441"/>
      <c r="I6" s="478"/>
    </row>
    <row r="7" ht="15" spans="1:9">
      <c r="A7" s="442"/>
      <c r="B7" s="443">
        <v>4</v>
      </c>
      <c r="C7" s="444" t="s">
        <v>315</v>
      </c>
      <c r="D7" s="444"/>
      <c r="E7" s="444"/>
      <c r="F7" s="444"/>
      <c r="G7" s="444"/>
      <c r="H7" s="444"/>
      <c r="I7" s="479"/>
    </row>
    <row r="8" s="421" customFormat="1" spans="1:9">
      <c r="A8" s="445" t="s">
        <v>180</v>
      </c>
      <c r="B8" s="446" t="s">
        <v>129</v>
      </c>
      <c r="C8" s="447" t="s">
        <v>130</v>
      </c>
      <c r="D8" s="407" t="s">
        <v>131</v>
      </c>
      <c r="E8" s="408" t="s">
        <v>147</v>
      </c>
      <c r="F8" s="448"/>
      <c r="G8" s="448"/>
      <c r="H8" s="448"/>
      <c r="I8" s="480"/>
    </row>
    <row r="9" customHeight="1" spans="1:9">
      <c r="A9" s="449"/>
      <c r="B9" s="155" t="s">
        <v>133</v>
      </c>
      <c r="C9" s="450">
        <v>70</v>
      </c>
      <c r="D9" s="451">
        <v>700</v>
      </c>
      <c r="E9" s="452" t="s">
        <v>316</v>
      </c>
      <c r="F9" s="453"/>
      <c r="G9" s="453"/>
      <c r="H9" s="453"/>
      <c r="I9" s="481"/>
    </row>
    <row r="10" spans="1:9">
      <c r="A10" s="449"/>
      <c r="B10" s="155" t="s">
        <v>135</v>
      </c>
      <c r="C10" s="450"/>
      <c r="D10" s="451"/>
      <c r="E10" s="454" t="s">
        <v>317</v>
      </c>
      <c r="F10" s="430"/>
      <c r="G10" s="430"/>
      <c r="H10" s="430"/>
      <c r="I10" s="482"/>
    </row>
    <row r="11" spans="1:9">
      <c r="A11" s="449"/>
      <c r="B11" s="155" t="s">
        <v>136</v>
      </c>
      <c r="C11" s="450">
        <v>65</v>
      </c>
      <c r="D11" s="451">
        <f>($D$9+$D$10)*$C$11/100</f>
        <v>455</v>
      </c>
      <c r="E11" s="454" t="s">
        <v>318</v>
      </c>
      <c r="F11" s="430"/>
      <c r="G11" s="430"/>
      <c r="H11" s="430"/>
      <c r="I11" s="482"/>
    </row>
    <row r="12" spans="1:9">
      <c r="A12" s="449"/>
      <c r="B12" s="155" t="s">
        <v>137</v>
      </c>
      <c r="C12" s="450">
        <v>0.8</v>
      </c>
      <c r="D12" s="451">
        <f>($D$9+$D$10+$D$16+$D$17)*$C12/100</f>
        <v>8</v>
      </c>
      <c r="E12" s="454" t="s">
        <v>319</v>
      </c>
      <c r="F12" s="430"/>
      <c r="G12" s="430"/>
      <c r="H12" s="430"/>
      <c r="I12" s="482"/>
    </row>
    <row r="13" spans="1:9">
      <c r="A13" s="449"/>
      <c r="B13" s="155" t="s">
        <v>138</v>
      </c>
      <c r="C13" s="450">
        <v>0</v>
      </c>
      <c r="D13" s="451">
        <f>($D$9+$D$10+$D$16+$D$17)*$C13/100</f>
        <v>0</v>
      </c>
      <c r="E13" s="455" t="s">
        <v>320</v>
      </c>
      <c r="F13" s="431"/>
      <c r="G13" s="431"/>
      <c r="H13" s="431"/>
      <c r="I13" s="483"/>
    </row>
    <row r="14" s="430" customFormat="1" ht="15" spans="1:9">
      <c r="A14" s="456"/>
      <c r="B14" s="457" t="s">
        <v>321</v>
      </c>
      <c r="C14" s="458"/>
      <c r="D14" s="458"/>
      <c r="E14" s="458"/>
      <c r="F14" s="458"/>
      <c r="G14" s="458"/>
      <c r="H14" s="458"/>
      <c r="I14" s="484"/>
    </row>
    <row r="15" s="421" customFormat="1" customHeight="1" spans="1:9">
      <c r="A15" s="404" t="s">
        <v>169</v>
      </c>
      <c r="B15" s="459" t="s">
        <v>129</v>
      </c>
      <c r="C15" s="412" t="s">
        <v>130</v>
      </c>
      <c r="D15" s="413" t="s">
        <v>131</v>
      </c>
      <c r="E15" s="414" t="s">
        <v>147</v>
      </c>
      <c r="F15" s="460"/>
      <c r="G15" s="460"/>
      <c r="H15" s="460"/>
      <c r="I15" s="485"/>
    </row>
    <row r="16" customHeight="1" spans="1:9">
      <c r="A16" s="449"/>
      <c r="B16" s="152" t="s">
        <v>133</v>
      </c>
      <c r="C16" s="450">
        <v>20</v>
      </c>
      <c r="D16" s="451">
        <v>200</v>
      </c>
      <c r="E16" s="452" t="s">
        <v>322</v>
      </c>
      <c r="F16" s="453"/>
      <c r="G16" s="453"/>
      <c r="H16" s="453"/>
      <c r="I16" s="481"/>
    </row>
    <row r="17" customHeight="1" spans="1:9">
      <c r="A17" s="449"/>
      <c r="B17" s="155" t="s">
        <v>135</v>
      </c>
      <c r="C17" s="450">
        <v>10</v>
      </c>
      <c r="D17" s="451">
        <v>100</v>
      </c>
      <c r="E17" s="461" t="s">
        <v>323</v>
      </c>
      <c r="F17" s="457"/>
      <c r="G17" s="457"/>
      <c r="H17" s="457"/>
      <c r="I17" s="486"/>
    </row>
    <row r="18" spans="1:9">
      <c r="A18" s="449"/>
      <c r="B18" s="155" t="s">
        <v>136</v>
      </c>
      <c r="C18" s="450">
        <v>65</v>
      </c>
      <c r="D18" s="451">
        <f>($D$9+$D$10+$D$16+$D$17)*$C18/100-D$11</f>
        <v>195</v>
      </c>
      <c r="E18" s="461"/>
      <c r="F18" s="457"/>
      <c r="G18" s="457"/>
      <c r="H18" s="457"/>
      <c r="I18" s="486"/>
    </row>
    <row r="19" spans="1:9">
      <c r="A19" s="449"/>
      <c r="B19" s="155" t="s">
        <v>137</v>
      </c>
      <c r="C19" s="450">
        <v>0.2</v>
      </c>
      <c r="D19" s="451">
        <f t="shared" ref="D19:D27" si="0">($D$9+$D$10+$D$16+$D$17)*$C19/100</f>
        <v>2</v>
      </c>
      <c r="E19" s="461"/>
      <c r="F19" s="457"/>
      <c r="G19" s="457"/>
      <c r="H19" s="457"/>
      <c r="I19" s="486"/>
    </row>
    <row r="20" spans="1:9">
      <c r="A20" s="449"/>
      <c r="B20" s="155" t="s">
        <v>138</v>
      </c>
      <c r="C20" s="450">
        <v>2</v>
      </c>
      <c r="D20" s="451">
        <f t="shared" si="0"/>
        <v>20</v>
      </c>
      <c r="E20" s="228" t="s">
        <v>324</v>
      </c>
      <c r="F20" s="462"/>
      <c r="G20" s="462"/>
      <c r="H20" s="462"/>
      <c r="I20" s="487"/>
    </row>
    <row r="21" spans="1:9">
      <c r="A21" s="449"/>
      <c r="B21" s="155" t="s">
        <v>139</v>
      </c>
      <c r="C21" s="450"/>
      <c r="D21" s="451">
        <f t="shared" si="0"/>
        <v>0</v>
      </c>
      <c r="E21" s="463"/>
      <c r="F21" s="462"/>
      <c r="G21" s="462"/>
      <c r="H21" s="462"/>
      <c r="I21" s="487"/>
    </row>
    <row r="22" customHeight="1" spans="1:9">
      <c r="A22" s="449"/>
      <c r="B22" s="155" t="s">
        <v>140</v>
      </c>
      <c r="C22" s="450"/>
      <c r="D22" s="451">
        <f t="shared" si="0"/>
        <v>0</v>
      </c>
      <c r="E22" s="176" t="s">
        <v>325</v>
      </c>
      <c r="F22" s="42"/>
      <c r="G22" s="42"/>
      <c r="H22" s="42"/>
      <c r="I22" s="488"/>
    </row>
    <row r="23" ht="23.1" customHeight="1" spans="1:9">
      <c r="A23" s="449"/>
      <c r="B23" s="155" t="s">
        <v>141</v>
      </c>
      <c r="C23" s="450"/>
      <c r="D23" s="451">
        <f t="shared" si="0"/>
        <v>0</v>
      </c>
      <c r="E23" s="464" t="s">
        <v>326</v>
      </c>
      <c r="F23" s="465"/>
      <c r="G23" s="465"/>
      <c r="H23" s="465"/>
      <c r="I23" s="489"/>
    </row>
    <row r="24" ht="24" customHeight="1" spans="1:9">
      <c r="A24" s="449"/>
      <c r="B24" s="155" t="s">
        <v>142</v>
      </c>
      <c r="C24" s="450"/>
      <c r="D24" s="451">
        <f t="shared" si="0"/>
        <v>0</v>
      </c>
      <c r="E24" s="464"/>
      <c r="F24" s="465"/>
      <c r="G24" s="465"/>
      <c r="H24" s="465"/>
      <c r="I24" s="489"/>
    </row>
    <row r="25" customHeight="1" spans="1:9">
      <c r="A25" s="449"/>
      <c r="B25" s="155" t="s">
        <v>143</v>
      </c>
      <c r="C25" s="450">
        <v>0.3</v>
      </c>
      <c r="D25" s="451">
        <f t="shared" si="0"/>
        <v>3</v>
      </c>
      <c r="E25" s="176" t="s">
        <v>327</v>
      </c>
      <c r="F25" s="177"/>
      <c r="G25" s="177"/>
      <c r="H25" s="177"/>
      <c r="I25" s="205"/>
    </row>
    <row r="26" ht="33" customHeight="1" spans="1:9">
      <c r="A26" s="449"/>
      <c r="B26" s="220"/>
      <c r="C26" s="450"/>
      <c r="D26" s="451">
        <f t="shared" si="0"/>
        <v>0</v>
      </c>
      <c r="E26" s="389" t="s">
        <v>328</v>
      </c>
      <c r="F26" s="390"/>
      <c r="G26" s="390"/>
      <c r="H26" s="390"/>
      <c r="I26" s="398"/>
    </row>
    <row r="27" ht="42" customHeight="1" spans="1:9">
      <c r="A27" s="449"/>
      <c r="B27" s="278"/>
      <c r="C27" s="450"/>
      <c r="D27" s="451">
        <f t="shared" si="0"/>
        <v>0</v>
      </c>
      <c r="E27" s="389"/>
      <c r="F27" s="390"/>
      <c r="G27" s="390"/>
      <c r="H27" s="390"/>
      <c r="I27" s="398"/>
    </row>
    <row r="28" ht="15.75" spans="1:9">
      <c r="A28" s="466"/>
      <c r="B28" s="405" t="s">
        <v>144</v>
      </c>
      <c r="C28" s="451">
        <f>SUM(C9:C27)-C11</f>
        <v>168.3</v>
      </c>
      <c r="D28" s="451">
        <f>SUM(D9:D27)</f>
        <v>1683</v>
      </c>
      <c r="E28" s="176" t="s">
        <v>329</v>
      </c>
      <c r="F28" s="42"/>
      <c r="G28" s="42"/>
      <c r="H28" s="42"/>
      <c r="I28" s="488"/>
    </row>
    <row r="29" s="430" customFormat="1" ht="33" customHeight="1" spans="1:9">
      <c r="A29" s="456"/>
      <c r="B29" s="417" t="s">
        <v>330</v>
      </c>
      <c r="C29" s="467"/>
      <c r="D29" s="468"/>
      <c r="E29" s="468"/>
      <c r="F29" s="468"/>
      <c r="G29" s="468"/>
      <c r="H29" s="468"/>
      <c r="I29" s="490"/>
    </row>
    <row r="30" s="430" customFormat="1" ht="15" customHeight="1" spans="1:9">
      <c r="A30" s="469" t="s">
        <v>331</v>
      </c>
      <c r="B30" s="470" t="s">
        <v>332</v>
      </c>
      <c r="C30" s="425"/>
      <c r="D30" s="425"/>
      <c r="E30" s="425"/>
      <c r="F30" s="425"/>
      <c r="G30" s="425"/>
      <c r="H30" s="425"/>
      <c r="I30" s="428"/>
    </row>
    <row r="31" s="430" customFormat="1" ht="15" customHeight="1" spans="1:9">
      <c r="A31" s="471"/>
      <c r="B31" s="472" t="s">
        <v>129</v>
      </c>
      <c r="C31" s="146" t="s">
        <v>130</v>
      </c>
      <c r="D31" s="146" t="s">
        <v>131</v>
      </c>
      <c r="E31" s="146" t="s">
        <v>189</v>
      </c>
      <c r="F31" s="146"/>
      <c r="G31" s="146"/>
      <c r="H31" s="146"/>
      <c r="I31" s="491"/>
    </row>
    <row r="32" s="430" customFormat="1" ht="15" customHeight="1" spans="1:9">
      <c r="A32" s="471"/>
      <c r="B32" s="450" t="s">
        <v>140</v>
      </c>
      <c r="C32" s="451">
        <v>100</v>
      </c>
      <c r="D32" s="451">
        <v>900</v>
      </c>
      <c r="E32" s="239" t="s">
        <v>333</v>
      </c>
      <c r="F32" s="239"/>
      <c r="G32" s="239"/>
      <c r="H32" s="239"/>
      <c r="I32" s="250"/>
    </row>
    <row r="33" s="430" customFormat="1" ht="15" customHeight="1" spans="1:9">
      <c r="A33" s="471"/>
      <c r="B33" s="450" t="s">
        <v>334</v>
      </c>
      <c r="C33" s="451">
        <v>20</v>
      </c>
      <c r="D33" s="451">
        <v>180</v>
      </c>
      <c r="E33" s="239" t="s">
        <v>335</v>
      </c>
      <c r="F33" s="239"/>
      <c r="G33" s="239"/>
      <c r="H33" s="239"/>
      <c r="I33" s="250"/>
    </row>
    <row r="34" s="430" customFormat="1" ht="15" customHeight="1" spans="1:9">
      <c r="A34" s="473"/>
      <c r="B34" s="450" t="s">
        <v>138</v>
      </c>
      <c r="C34" s="451">
        <v>1</v>
      </c>
      <c r="D34" s="451">
        <v>9</v>
      </c>
      <c r="E34" s="474" t="s">
        <v>336</v>
      </c>
      <c r="F34" s="475"/>
      <c r="G34" s="475"/>
      <c r="H34" s="475"/>
      <c r="I34" s="492"/>
    </row>
    <row r="35" s="430" customFormat="1" ht="21" customHeight="1" spans="1:9">
      <c r="A35" s="418" t="s">
        <v>156</v>
      </c>
      <c r="B35" s="237"/>
      <c r="C35" s="237"/>
      <c r="D35" s="237"/>
      <c r="E35" s="237"/>
      <c r="F35" s="237"/>
      <c r="G35" s="237"/>
      <c r="H35" s="237"/>
      <c r="I35" s="248"/>
    </row>
    <row r="36" s="430" customFormat="1" ht="26.25" customHeight="1" spans="1:9">
      <c r="A36" s="419" t="s">
        <v>157</v>
      </c>
      <c r="B36" s="238"/>
      <c r="C36" s="238"/>
      <c r="D36" s="238"/>
      <c r="E36" s="238"/>
      <c r="F36" s="238"/>
      <c r="G36" s="238"/>
      <c r="H36" s="238"/>
      <c r="I36" s="249"/>
    </row>
    <row r="37" s="430" customFormat="1" ht="17.25" customHeight="1" spans="1:9">
      <c r="A37" s="191" t="s">
        <v>289</v>
      </c>
      <c r="B37" s="239"/>
      <c r="C37" s="239"/>
      <c r="D37" s="239"/>
      <c r="E37" s="239"/>
      <c r="F37" s="239"/>
      <c r="G37" s="239"/>
      <c r="H37" s="239"/>
      <c r="I37" s="250"/>
    </row>
    <row r="38" s="430" customFormat="1" ht="24" customHeight="1" spans="1:9">
      <c r="A38" s="193" t="s">
        <v>159</v>
      </c>
      <c r="B38" s="240"/>
      <c r="C38" s="240"/>
      <c r="D38" s="240"/>
      <c r="E38" s="240"/>
      <c r="F38" s="240"/>
      <c r="G38" s="240"/>
      <c r="H38" s="240"/>
      <c r="I38" s="251"/>
    </row>
    <row r="39" s="430" customFormat="1" spans="1:9">
      <c r="A39" s="191" t="s">
        <v>290</v>
      </c>
      <c r="B39" s="239"/>
      <c r="C39" s="239"/>
      <c r="D39" s="239"/>
      <c r="E39" s="239"/>
      <c r="F39" s="239"/>
      <c r="G39" s="239"/>
      <c r="H39" s="239"/>
      <c r="I39" s="250"/>
    </row>
    <row r="40" s="430" customFormat="1" ht="23.25" customHeight="1" spans="1:9">
      <c r="A40" s="193" t="s">
        <v>161</v>
      </c>
      <c r="B40" s="240"/>
      <c r="C40" s="240"/>
      <c r="D40" s="240"/>
      <c r="E40" s="240"/>
      <c r="F40" s="240"/>
      <c r="G40" s="240"/>
      <c r="H40" s="240"/>
      <c r="I40" s="251"/>
    </row>
    <row r="41" s="430" customFormat="1" ht="15" spans="1:9">
      <c r="A41" s="369"/>
      <c r="B41" s="370"/>
      <c r="C41" s="371"/>
      <c r="D41" s="371"/>
      <c r="E41" s="371"/>
      <c r="F41" s="371"/>
      <c r="G41" s="371"/>
      <c r="H41" s="371"/>
      <c r="I41" s="377"/>
    </row>
    <row r="42" s="430" customFormat="1" spans="1:9">
      <c r="A42" s="420"/>
      <c r="B42" s="421"/>
      <c r="C42" s="420"/>
      <c r="D42" s="420"/>
      <c r="E42" s="420"/>
      <c r="F42" s="420"/>
      <c r="G42" s="420"/>
      <c r="H42" s="420"/>
      <c r="I42" s="420"/>
    </row>
    <row r="43" s="430" customFormat="1" ht="26.25" customHeight="1" spans="1:9">
      <c r="A43" s="420"/>
      <c r="B43" s="421"/>
      <c r="C43" s="420"/>
      <c r="D43" s="420"/>
      <c r="E43" s="420"/>
      <c r="F43" s="420"/>
      <c r="G43" s="420"/>
      <c r="H43" s="420"/>
      <c r="I43" s="420"/>
    </row>
    <row r="44" s="430" customFormat="1" spans="1:9">
      <c r="A44" s="420"/>
      <c r="B44" s="421"/>
      <c r="C44" s="420"/>
      <c r="D44" s="420"/>
      <c r="E44" s="420"/>
      <c r="F44" s="420"/>
      <c r="G44" s="420"/>
      <c r="H44" s="420"/>
      <c r="I44" s="420"/>
    </row>
    <row r="45" s="431" customFormat="1" ht="19.5" customHeight="1" spans="1:9">
      <c r="A45" s="420"/>
      <c r="B45" s="421"/>
      <c r="C45" s="420"/>
      <c r="D45" s="420"/>
      <c r="E45" s="420"/>
      <c r="F45" s="420"/>
      <c r="G45" s="420"/>
      <c r="H45" s="420"/>
      <c r="I45" s="420"/>
    </row>
    <row r="46" s="430" customFormat="1" spans="1:9">
      <c r="A46" s="420"/>
      <c r="B46" s="421"/>
      <c r="C46" s="420"/>
      <c r="D46" s="420"/>
      <c r="E46" s="420"/>
      <c r="F46" s="420"/>
      <c r="G46" s="420"/>
      <c r="H46" s="420"/>
      <c r="I46" s="420"/>
    </row>
    <row r="47" ht="24" customHeight="1"/>
  </sheetData>
  <mergeCells count="37">
    <mergeCell ref="A2:I2"/>
    <mergeCell ref="A3:I3"/>
    <mergeCell ref="C4:I4"/>
    <mergeCell ref="C5:I5"/>
    <mergeCell ref="C6:I6"/>
    <mergeCell ref="C7:I7"/>
    <mergeCell ref="E8:I8"/>
    <mergeCell ref="E9:I9"/>
    <mergeCell ref="E10:I10"/>
    <mergeCell ref="E11:I11"/>
    <mergeCell ref="E12:I12"/>
    <mergeCell ref="E13:I13"/>
    <mergeCell ref="B14:I14"/>
    <mergeCell ref="E15:I15"/>
    <mergeCell ref="E16:I16"/>
    <mergeCell ref="E22:I22"/>
    <mergeCell ref="E28:I28"/>
    <mergeCell ref="B29:I29"/>
    <mergeCell ref="B30:I30"/>
    <mergeCell ref="E31:I31"/>
    <mergeCell ref="E32:I32"/>
    <mergeCell ref="E33:I33"/>
    <mergeCell ref="E34:I34"/>
    <mergeCell ref="A35:I35"/>
    <mergeCell ref="A36:I36"/>
    <mergeCell ref="A37:I37"/>
    <mergeCell ref="A38:I38"/>
    <mergeCell ref="A39:I39"/>
    <mergeCell ref="A40:I40"/>
    <mergeCell ref="A4:A7"/>
    <mergeCell ref="A8:A14"/>
    <mergeCell ref="A15:A29"/>
    <mergeCell ref="A30:A34"/>
    <mergeCell ref="E17:I19"/>
    <mergeCell ref="E20:I21"/>
    <mergeCell ref="E23:I24"/>
    <mergeCell ref="E26:I27"/>
  </mergeCells>
  <pageMargins left="0.75" right="0.159027777777778" top="0.609027777777778" bottom="0.609027777777778" header="0.509027777777778" footer="0.509027777777778"/>
  <pageSetup paperSize="9" orientation="portrait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I33"/>
  <sheetViews>
    <sheetView topLeftCell="A7" workbookViewId="0">
      <selection activeCell="B27" sqref="B27:I27"/>
    </sheetView>
  </sheetViews>
  <sheetFormatPr defaultColWidth="9" defaultRowHeight="13.5"/>
  <cols>
    <col min="1" max="1" width="6.125" style="147" customWidth="1"/>
    <col min="2" max="8" width="9" style="147"/>
    <col min="9" max="9" width="17" style="147" customWidth="1"/>
    <col min="10" max="16384" width="9" style="147"/>
  </cols>
  <sheetData>
    <row r="1" ht="26.25" spans="1:9">
      <c r="A1" s="148" t="s">
        <v>337</v>
      </c>
      <c r="B1" s="378"/>
      <c r="C1" s="378"/>
      <c r="D1" s="378"/>
      <c r="E1" s="378"/>
      <c r="F1" s="378"/>
      <c r="G1" s="378"/>
      <c r="H1" s="378"/>
      <c r="I1" s="395"/>
    </row>
    <row r="2" ht="18" customHeight="1" spans="1:9">
      <c r="A2" s="150" t="s">
        <v>311</v>
      </c>
      <c r="B2" s="425"/>
      <c r="C2" s="425"/>
      <c r="D2" s="425"/>
      <c r="E2" s="425"/>
      <c r="F2" s="425"/>
      <c r="G2" s="425"/>
      <c r="H2" s="425"/>
      <c r="I2" s="428"/>
    </row>
    <row r="3" ht="18" customHeight="1" spans="1:9">
      <c r="A3" s="217" t="s">
        <v>271</v>
      </c>
      <c r="B3" s="153">
        <v>1</v>
      </c>
      <c r="C3" s="154" t="s">
        <v>338</v>
      </c>
      <c r="D3" s="154"/>
      <c r="E3" s="154"/>
      <c r="F3" s="154"/>
      <c r="G3" s="154"/>
      <c r="H3" s="154"/>
      <c r="I3" s="199"/>
    </row>
    <row r="4" ht="18" customHeight="1" spans="1:9">
      <c r="A4" s="220"/>
      <c r="B4" s="156">
        <v>2</v>
      </c>
      <c r="C4" s="157" t="s">
        <v>313</v>
      </c>
      <c r="D4" s="157"/>
      <c r="E4" s="157"/>
      <c r="F4" s="157"/>
      <c r="G4" s="157"/>
      <c r="H4" s="157"/>
      <c r="I4" s="200"/>
    </row>
    <row r="5" ht="32.65" customHeight="1" spans="1:9">
      <c r="A5" s="220"/>
      <c r="B5" s="156">
        <v>3</v>
      </c>
      <c r="C5" s="426" t="s">
        <v>314</v>
      </c>
      <c r="D5" s="401"/>
      <c r="E5" s="401"/>
      <c r="F5" s="401"/>
      <c r="G5" s="401"/>
      <c r="H5" s="401"/>
      <c r="I5" s="422"/>
    </row>
    <row r="6" ht="18" customHeight="1" spans="1:9">
      <c r="A6" s="220"/>
      <c r="B6" s="156">
        <v>4</v>
      </c>
      <c r="C6" s="427" t="s">
        <v>339</v>
      </c>
      <c r="D6" s="403"/>
      <c r="E6" s="403"/>
      <c r="F6" s="403"/>
      <c r="G6" s="403"/>
      <c r="H6" s="403"/>
      <c r="I6" s="423"/>
    </row>
    <row r="7" ht="18" customHeight="1" spans="1:9">
      <c r="A7" s="381" t="s">
        <v>163</v>
      </c>
      <c r="B7" s="382" t="s">
        <v>129</v>
      </c>
      <c r="C7" s="383" t="s">
        <v>130</v>
      </c>
      <c r="D7" s="353" t="s">
        <v>131</v>
      </c>
      <c r="E7" s="354" t="s">
        <v>147</v>
      </c>
      <c r="F7" s="355"/>
      <c r="G7" s="355"/>
      <c r="H7" s="355"/>
      <c r="I7" s="374"/>
    </row>
    <row r="8" ht="18" customHeight="1" spans="1:9">
      <c r="A8" s="384"/>
      <c r="B8" s="169" t="s">
        <v>133</v>
      </c>
      <c r="C8" s="170">
        <v>40</v>
      </c>
      <c r="D8" s="170">
        <v>400</v>
      </c>
      <c r="E8" s="172" t="s">
        <v>340</v>
      </c>
      <c r="F8" s="173"/>
      <c r="G8" s="173"/>
      <c r="H8" s="173"/>
      <c r="I8" s="203"/>
    </row>
    <row r="9" ht="18" customHeight="1" spans="1:9">
      <c r="A9" s="384"/>
      <c r="B9" s="169" t="s">
        <v>135</v>
      </c>
      <c r="C9" s="170"/>
      <c r="D9" s="170"/>
      <c r="E9" s="224" t="s">
        <v>165</v>
      </c>
      <c r="F9" s="225"/>
      <c r="G9" s="225"/>
      <c r="H9" s="225"/>
      <c r="I9" s="245"/>
    </row>
    <row r="10" ht="18" customHeight="1" spans="1:9">
      <c r="A10" s="384"/>
      <c r="B10" s="169" t="s">
        <v>136</v>
      </c>
      <c r="C10" s="170">
        <v>65</v>
      </c>
      <c r="D10" s="170">
        <f ca="1">($D$9+$D$10)*$C10/100</f>
        <v>260</v>
      </c>
      <c r="E10" s="224" t="s">
        <v>341</v>
      </c>
      <c r="F10" s="225"/>
      <c r="G10" s="225"/>
      <c r="H10" s="225"/>
      <c r="I10" s="245"/>
    </row>
    <row r="11" ht="18" customHeight="1" spans="1:9">
      <c r="A11" s="384"/>
      <c r="B11" s="169" t="s">
        <v>137</v>
      </c>
      <c r="C11" s="170">
        <v>0.2</v>
      </c>
      <c r="D11" s="170">
        <f ca="1">($D$9+$D$10+$D$16+$D$17)*$C11/100</f>
        <v>2</v>
      </c>
      <c r="E11" s="224" t="s">
        <v>167</v>
      </c>
      <c r="F11" s="225"/>
      <c r="G11" s="225"/>
      <c r="H11" s="225"/>
      <c r="I11" s="245"/>
    </row>
    <row r="12" ht="18" customHeight="1" spans="1:9">
      <c r="A12" s="384"/>
      <c r="B12" s="169" t="s">
        <v>138</v>
      </c>
      <c r="C12" s="170"/>
      <c r="D12" s="170">
        <f ca="1">($D$9+$D$10+$D$16+$D$17)*$C12/100</f>
        <v>0</v>
      </c>
      <c r="E12" s="357" t="s">
        <v>168</v>
      </c>
      <c r="F12" s="358"/>
      <c r="G12" s="358"/>
      <c r="H12" s="358"/>
      <c r="I12" s="375"/>
    </row>
    <row r="13" ht="18" customHeight="1" spans="1:9">
      <c r="A13" s="385"/>
      <c r="B13" s="386" t="s">
        <v>342</v>
      </c>
      <c r="C13" s="387"/>
      <c r="D13" s="388"/>
      <c r="E13" s="388"/>
      <c r="F13" s="388"/>
      <c r="G13" s="388"/>
      <c r="H13" s="388"/>
      <c r="I13" s="397"/>
    </row>
    <row r="14" ht="18" customHeight="1" spans="1:9">
      <c r="A14" s="222" t="s">
        <v>169</v>
      </c>
      <c r="B14" s="163" t="s">
        <v>129</v>
      </c>
      <c r="C14" s="164" t="s">
        <v>130</v>
      </c>
      <c r="D14" s="165" t="s">
        <v>131</v>
      </c>
      <c r="E14" s="166" t="s">
        <v>147</v>
      </c>
      <c r="F14" s="167"/>
      <c r="G14" s="167"/>
      <c r="H14" s="167"/>
      <c r="I14" s="202"/>
    </row>
    <row r="15" ht="18" customHeight="1" spans="1:9">
      <c r="A15" s="384"/>
      <c r="B15" s="169" t="s">
        <v>133</v>
      </c>
      <c r="C15" s="170">
        <v>60</v>
      </c>
      <c r="D15" s="170">
        <v>600</v>
      </c>
      <c r="E15" s="172" t="s">
        <v>343</v>
      </c>
      <c r="F15" s="173"/>
      <c r="G15" s="173"/>
      <c r="H15" s="173"/>
      <c r="I15" s="203"/>
    </row>
    <row r="16" ht="18" customHeight="1" spans="1:9">
      <c r="A16" s="384"/>
      <c r="B16" s="169" t="s">
        <v>135</v>
      </c>
      <c r="C16" s="170"/>
      <c r="D16" s="170"/>
      <c r="E16" s="174" t="s">
        <v>344</v>
      </c>
      <c r="F16" s="175"/>
      <c r="G16" s="175"/>
      <c r="H16" s="175"/>
      <c r="I16" s="204"/>
    </row>
    <row r="17" ht="18" customHeight="1" spans="1:9">
      <c r="A17" s="384"/>
      <c r="B17" s="169" t="s">
        <v>136</v>
      </c>
      <c r="C17" s="170">
        <v>63</v>
      </c>
      <c r="D17" s="170">
        <f ca="1">C17*(D8+D15)/100-D10</f>
        <v>390</v>
      </c>
      <c r="E17" s="174"/>
      <c r="F17" s="175"/>
      <c r="G17" s="175"/>
      <c r="H17" s="175"/>
      <c r="I17" s="204"/>
    </row>
    <row r="18" ht="18" customHeight="1" spans="1:9">
      <c r="A18" s="384"/>
      <c r="B18" s="169" t="s">
        <v>137</v>
      </c>
      <c r="C18" s="170">
        <v>0.8</v>
      </c>
      <c r="D18" s="170">
        <f>C18*(D8+D15)/100</f>
        <v>8</v>
      </c>
      <c r="E18" s="174"/>
      <c r="F18" s="175"/>
      <c r="G18" s="175"/>
      <c r="H18" s="175"/>
      <c r="I18" s="204"/>
    </row>
    <row r="19" ht="18" customHeight="1" spans="1:9">
      <c r="A19" s="384"/>
      <c r="B19" s="169" t="s">
        <v>138</v>
      </c>
      <c r="C19" s="170">
        <v>2</v>
      </c>
      <c r="D19" s="170">
        <f>C19*(D8+D15)/100</f>
        <v>20</v>
      </c>
      <c r="E19" s="228" t="s">
        <v>345</v>
      </c>
      <c r="F19" s="227"/>
      <c r="G19" s="227"/>
      <c r="H19" s="227"/>
      <c r="I19" s="246"/>
    </row>
    <row r="20" ht="18" customHeight="1" spans="1:9">
      <c r="A20" s="384"/>
      <c r="B20" s="169" t="s">
        <v>139</v>
      </c>
      <c r="C20" s="170"/>
      <c r="D20" s="170">
        <f ca="1" t="shared" ref="D20:D23" si="0">($D$9+$D$10+$D$16+$D$17)*$C20/100</f>
        <v>0</v>
      </c>
      <c r="E20" s="228"/>
      <c r="F20" s="227"/>
      <c r="G20" s="227"/>
      <c r="H20" s="227"/>
      <c r="I20" s="246"/>
    </row>
    <row r="21" ht="18" customHeight="1" spans="1:9">
      <c r="A21" s="384"/>
      <c r="B21" s="169" t="s">
        <v>140</v>
      </c>
      <c r="C21" s="170"/>
      <c r="D21" s="170">
        <f ca="1" t="shared" si="0"/>
        <v>0</v>
      </c>
      <c r="E21" s="176" t="s">
        <v>346</v>
      </c>
      <c r="F21" s="177"/>
      <c r="G21" s="177"/>
      <c r="H21" s="177"/>
      <c r="I21" s="205"/>
    </row>
    <row r="22" ht="18" customHeight="1" spans="1:9">
      <c r="A22" s="384"/>
      <c r="B22" s="169" t="s">
        <v>141</v>
      </c>
      <c r="C22" s="170"/>
      <c r="D22" s="170">
        <f ca="1" t="shared" si="0"/>
        <v>0</v>
      </c>
      <c r="E22" s="174" t="s">
        <v>347</v>
      </c>
      <c r="F22" s="415"/>
      <c r="G22" s="415"/>
      <c r="H22" s="415"/>
      <c r="I22" s="424"/>
    </row>
    <row r="23" ht="18" customHeight="1" spans="1:9">
      <c r="A23" s="384"/>
      <c r="B23" s="169" t="s">
        <v>142</v>
      </c>
      <c r="C23" s="170"/>
      <c r="D23" s="170">
        <f ca="1" t="shared" si="0"/>
        <v>0</v>
      </c>
      <c r="E23" s="416"/>
      <c r="F23" s="415"/>
      <c r="G23" s="415"/>
      <c r="H23" s="415"/>
      <c r="I23" s="424"/>
    </row>
    <row r="24" ht="18" customHeight="1" spans="1:9">
      <c r="A24" s="384"/>
      <c r="B24" s="169" t="s">
        <v>143</v>
      </c>
      <c r="C24" s="170">
        <v>0.3</v>
      </c>
      <c r="D24" s="170">
        <f>C24*(D8+D15)/100</f>
        <v>3</v>
      </c>
      <c r="E24" s="176" t="s">
        <v>348</v>
      </c>
      <c r="F24" s="177"/>
      <c r="G24" s="177"/>
      <c r="H24" s="177"/>
      <c r="I24" s="205"/>
    </row>
    <row r="25" ht="30" customHeight="1" spans="1:9">
      <c r="A25" s="384"/>
      <c r="B25" s="169"/>
      <c r="C25" s="170"/>
      <c r="D25" s="170"/>
      <c r="E25" s="389" t="s">
        <v>349</v>
      </c>
      <c r="F25" s="390"/>
      <c r="G25" s="390"/>
      <c r="H25" s="390"/>
      <c r="I25" s="398"/>
    </row>
    <row r="26" ht="18" customHeight="1" spans="1:9">
      <c r="A26" s="384"/>
      <c r="B26" s="169" t="s">
        <v>144</v>
      </c>
      <c r="C26" s="170">
        <f>SUM(C8:C25)-C10</f>
        <v>166.3</v>
      </c>
      <c r="D26" s="170">
        <f ca="1">SUM(D8:D25)</f>
        <v>1663</v>
      </c>
      <c r="E26" s="176" t="s">
        <v>350</v>
      </c>
      <c r="F26" s="177"/>
      <c r="G26" s="177"/>
      <c r="H26" s="177"/>
      <c r="I26" s="205"/>
    </row>
    <row r="27" ht="40.7" customHeight="1" spans="1:9">
      <c r="A27" s="359"/>
      <c r="B27" s="184" t="s">
        <v>351</v>
      </c>
      <c r="C27" s="185"/>
      <c r="D27" s="186"/>
      <c r="E27" s="186"/>
      <c r="F27" s="186"/>
      <c r="G27" s="186"/>
      <c r="H27" s="186"/>
      <c r="I27" s="208"/>
    </row>
    <row r="28" ht="18" customHeight="1" spans="1:9">
      <c r="A28" s="367" t="s">
        <v>156</v>
      </c>
      <c r="B28" s="225"/>
      <c r="C28" s="225"/>
      <c r="D28" s="225"/>
      <c r="E28" s="225"/>
      <c r="F28" s="225"/>
      <c r="G28" s="225"/>
      <c r="H28" s="225"/>
      <c r="I28" s="245"/>
    </row>
    <row r="29" ht="18" customHeight="1" spans="1:9">
      <c r="A29" s="368" t="s">
        <v>157</v>
      </c>
      <c r="B29" s="391"/>
      <c r="C29" s="391"/>
      <c r="D29" s="391"/>
      <c r="E29" s="391"/>
      <c r="F29" s="391"/>
      <c r="G29" s="391"/>
      <c r="H29" s="391"/>
      <c r="I29" s="399"/>
    </row>
    <row r="30" ht="18" customHeight="1" spans="1:9">
      <c r="A30" s="392" t="s">
        <v>211</v>
      </c>
      <c r="B30" s="192"/>
      <c r="C30" s="192"/>
      <c r="D30" s="192"/>
      <c r="E30" s="192"/>
      <c r="F30" s="192"/>
      <c r="G30" s="192"/>
      <c r="H30" s="192"/>
      <c r="I30" s="211"/>
    </row>
    <row r="31" ht="18" customHeight="1" spans="1:9">
      <c r="A31" s="393" t="s">
        <v>159</v>
      </c>
      <c r="B31" s="194"/>
      <c r="C31" s="194"/>
      <c r="D31" s="194"/>
      <c r="E31" s="194"/>
      <c r="F31" s="194"/>
      <c r="G31" s="194"/>
      <c r="H31" s="194"/>
      <c r="I31" s="212"/>
    </row>
    <row r="32" ht="18" customHeight="1" spans="1:9">
      <c r="A32" s="392" t="s">
        <v>212</v>
      </c>
      <c r="B32" s="192"/>
      <c r="C32" s="192"/>
      <c r="D32" s="192"/>
      <c r="E32" s="192"/>
      <c r="F32" s="192"/>
      <c r="G32" s="192"/>
      <c r="H32" s="192"/>
      <c r="I32" s="211"/>
    </row>
    <row r="33" ht="18" customHeight="1" spans="1:9">
      <c r="A33" s="394" t="s">
        <v>161</v>
      </c>
      <c r="B33" s="196"/>
      <c r="C33" s="196"/>
      <c r="D33" s="196"/>
      <c r="E33" s="196"/>
      <c r="F33" s="196"/>
      <c r="G33" s="196"/>
      <c r="H33" s="196"/>
      <c r="I33" s="213"/>
    </row>
  </sheetData>
  <mergeCells count="32">
    <mergeCell ref="A1:I1"/>
    <mergeCell ref="A2:I2"/>
    <mergeCell ref="C3:I3"/>
    <mergeCell ref="C4:I4"/>
    <mergeCell ref="C5:I5"/>
    <mergeCell ref="C6:I6"/>
    <mergeCell ref="E7:I7"/>
    <mergeCell ref="E8:I8"/>
    <mergeCell ref="E9:I9"/>
    <mergeCell ref="E10:I10"/>
    <mergeCell ref="E11:I11"/>
    <mergeCell ref="E12:I12"/>
    <mergeCell ref="B13:I13"/>
    <mergeCell ref="E14:I14"/>
    <mergeCell ref="E15:I15"/>
    <mergeCell ref="E21:I21"/>
    <mergeCell ref="E24:I24"/>
    <mergeCell ref="E25:I25"/>
    <mergeCell ref="E26:I26"/>
    <mergeCell ref="B27:I27"/>
    <mergeCell ref="A28:I28"/>
    <mergeCell ref="A29:I29"/>
    <mergeCell ref="A30:I30"/>
    <mergeCell ref="A31:I31"/>
    <mergeCell ref="A32:I32"/>
    <mergeCell ref="A33:I33"/>
    <mergeCell ref="A3:A6"/>
    <mergeCell ref="A7:A13"/>
    <mergeCell ref="A14:A27"/>
    <mergeCell ref="E16:I18"/>
    <mergeCell ref="E19:I20"/>
    <mergeCell ref="E22:I23"/>
  </mergeCells>
  <pageMargins left="0.75" right="0.75" top="1" bottom="1" header="0.511805555555556" footer="0.511805555555556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I45"/>
  <sheetViews>
    <sheetView workbookViewId="0">
      <selection activeCell="D18" sqref="D18"/>
    </sheetView>
  </sheetViews>
  <sheetFormatPr defaultColWidth="9" defaultRowHeight="13.5"/>
  <cols>
    <col min="1" max="1" width="5.375" style="147" customWidth="1"/>
    <col min="2" max="8" width="9" style="147"/>
    <col min="9" max="9" width="17" style="147" customWidth="1"/>
    <col min="10" max="16384" width="9" style="147"/>
  </cols>
  <sheetData>
    <row r="1" ht="26.25" spans="1:9">
      <c r="A1" s="148" t="s">
        <v>352</v>
      </c>
      <c r="B1" s="378"/>
      <c r="C1" s="378"/>
      <c r="D1" s="378"/>
      <c r="E1" s="378"/>
      <c r="F1" s="378"/>
      <c r="G1" s="378"/>
      <c r="H1" s="378"/>
      <c r="I1" s="395"/>
    </row>
    <row r="2" ht="18" customHeight="1" spans="1:9">
      <c r="A2" s="379" t="s">
        <v>353</v>
      </c>
      <c r="B2" s="380"/>
      <c r="C2" s="380"/>
      <c r="D2" s="380"/>
      <c r="E2" s="380"/>
      <c r="F2" s="380"/>
      <c r="G2" s="380"/>
      <c r="H2" s="380"/>
      <c r="I2" s="396"/>
    </row>
    <row r="3" ht="18" customHeight="1" spans="1:9">
      <c r="A3" s="152" t="s">
        <v>271</v>
      </c>
      <c r="B3" s="153">
        <v>1</v>
      </c>
      <c r="C3" s="140" t="s">
        <v>338</v>
      </c>
      <c r="D3" s="154"/>
      <c r="E3" s="154"/>
      <c r="F3" s="154"/>
      <c r="G3" s="154"/>
      <c r="H3" s="154"/>
      <c r="I3" s="199"/>
    </row>
    <row r="4" ht="18" customHeight="1" spans="1:9">
      <c r="A4" s="220"/>
      <c r="B4" s="156">
        <v>2</v>
      </c>
      <c r="C4" s="143" t="s">
        <v>313</v>
      </c>
      <c r="D4" s="157"/>
      <c r="E4" s="157"/>
      <c r="F4" s="157"/>
      <c r="G4" s="157"/>
      <c r="H4" s="157"/>
      <c r="I4" s="200"/>
    </row>
    <row r="5" ht="29.65" customHeight="1" spans="1:9">
      <c r="A5" s="220"/>
      <c r="B5" s="156">
        <v>3</v>
      </c>
      <c r="C5" s="400" t="s">
        <v>314</v>
      </c>
      <c r="D5" s="401"/>
      <c r="E5" s="401"/>
      <c r="F5" s="401"/>
      <c r="G5" s="401"/>
      <c r="H5" s="401"/>
      <c r="I5" s="422"/>
    </row>
    <row r="6" ht="18" customHeight="1" spans="1:9">
      <c r="A6" s="220"/>
      <c r="B6" s="156">
        <v>4</v>
      </c>
      <c r="C6" s="402" t="s">
        <v>339</v>
      </c>
      <c r="D6" s="403"/>
      <c r="E6" s="403"/>
      <c r="F6" s="403"/>
      <c r="G6" s="403"/>
      <c r="H6" s="403"/>
      <c r="I6" s="423"/>
    </row>
    <row r="7" ht="18" customHeight="1" spans="1:9">
      <c r="A7" s="404" t="s">
        <v>163</v>
      </c>
      <c r="B7" s="405" t="s">
        <v>129</v>
      </c>
      <c r="C7" s="406" t="s">
        <v>130</v>
      </c>
      <c r="D7" s="407" t="s">
        <v>131</v>
      </c>
      <c r="E7" s="408" t="s">
        <v>147</v>
      </c>
      <c r="F7" s="355"/>
      <c r="G7" s="355"/>
      <c r="H7" s="355"/>
      <c r="I7" s="374"/>
    </row>
    <row r="8" ht="18" customHeight="1" spans="1:9">
      <c r="A8" s="384"/>
      <c r="B8" s="229" t="s">
        <v>133</v>
      </c>
      <c r="C8" s="170">
        <v>40</v>
      </c>
      <c r="D8" s="170">
        <v>400</v>
      </c>
      <c r="E8" s="172" t="s">
        <v>340</v>
      </c>
      <c r="F8" s="173"/>
      <c r="G8" s="173"/>
      <c r="H8" s="173"/>
      <c r="I8" s="203"/>
    </row>
    <row r="9" ht="18" customHeight="1" spans="1:9">
      <c r="A9" s="384"/>
      <c r="B9" s="229" t="s">
        <v>135</v>
      </c>
      <c r="C9" s="170"/>
      <c r="D9" s="170"/>
      <c r="E9" s="224" t="s">
        <v>165</v>
      </c>
      <c r="F9" s="225"/>
      <c r="G9" s="225"/>
      <c r="H9" s="225"/>
      <c r="I9" s="245"/>
    </row>
    <row r="10" ht="18" customHeight="1" spans="1:9">
      <c r="A10" s="384"/>
      <c r="B10" s="229" t="s">
        <v>136</v>
      </c>
      <c r="C10" s="170">
        <v>60</v>
      </c>
      <c r="D10" s="170">
        <f>C10*D8/100</f>
        <v>240</v>
      </c>
      <c r="E10" s="224" t="s">
        <v>341</v>
      </c>
      <c r="F10" s="225"/>
      <c r="G10" s="225"/>
      <c r="H10" s="225"/>
      <c r="I10" s="245"/>
    </row>
    <row r="11" ht="18" customHeight="1" spans="1:9">
      <c r="A11" s="384"/>
      <c r="B11" s="229" t="s">
        <v>137</v>
      </c>
      <c r="C11" s="170">
        <v>0.2</v>
      </c>
      <c r="D11" s="170">
        <f>C11*(D8+D15)/100</f>
        <v>2</v>
      </c>
      <c r="E11" s="224" t="s">
        <v>167</v>
      </c>
      <c r="F11" s="225"/>
      <c r="G11" s="225"/>
      <c r="H11" s="225"/>
      <c r="I11" s="245"/>
    </row>
    <row r="12" ht="18" customHeight="1" spans="1:9">
      <c r="A12" s="384"/>
      <c r="B12" s="229" t="s">
        <v>138</v>
      </c>
      <c r="C12" s="170"/>
      <c r="D12" s="170">
        <f>($D$9+$D$10+$D$16+$D$17)*$C12/100</f>
        <v>0</v>
      </c>
      <c r="E12" s="357" t="s">
        <v>168</v>
      </c>
      <c r="F12" s="358"/>
      <c r="G12" s="358"/>
      <c r="H12" s="358"/>
      <c r="I12" s="375"/>
    </row>
    <row r="13" ht="18" customHeight="1" spans="1:9">
      <c r="A13" s="385"/>
      <c r="B13" s="409" t="s">
        <v>354</v>
      </c>
      <c r="C13" s="387"/>
      <c r="D13" s="388"/>
      <c r="E13" s="388"/>
      <c r="F13" s="388"/>
      <c r="G13" s="388"/>
      <c r="H13" s="388"/>
      <c r="I13" s="397"/>
    </row>
    <row r="14" ht="18" customHeight="1" spans="1:9">
      <c r="A14" s="410" t="s">
        <v>169</v>
      </c>
      <c r="B14" s="411" t="s">
        <v>129</v>
      </c>
      <c r="C14" s="412" t="s">
        <v>130</v>
      </c>
      <c r="D14" s="413" t="s">
        <v>131</v>
      </c>
      <c r="E14" s="414" t="s">
        <v>147</v>
      </c>
      <c r="F14" s="167"/>
      <c r="G14" s="167"/>
      <c r="H14" s="167"/>
      <c r="I14" s="202"/>
    </row>
    <row r="15" ht="18" customHeight="1" spans="1:9">
      <c r="A15" s="384"/>
      <c r="B15" s="229" t="s">
        <v>133</v>
      </c>
      <c r="C15" s="170">
        <v>60</v>
      </c>
      <c r="D15" s="170">
        <v>600</v>
      </c>
      <c r="E15" s="172" t="s">
        <v>343</v>
      </c>
      <c r="F15" s="173"/>
      <c r="G15" s="173"/>
      <c r="H15" s="173"/>
      <c r="I15" s="203"/>
    </row>
    <row r="16" ht="18" customHeight="1" spans="1:9">
      <c r="A16" s="384"/>
      <c r="B16" s="229" t="s">
        <v>135</v>
      </c>
      <c r="C16" s="170"/>
      <c r="D16" s="170"/>
      <c r="E16" s="174" t="s">
        <v>344</v>
      </c>
      <c r="F16" s="175"/>
      <c r="G16" s="175"/>
      <c r="H16" s="175"/>
      <c r="I16" s="204"/>
    </row>
    <row r="17" ht="18" customHeight="1" spans="1:9">
      <c r="A17" s="384"/>
      <c r="B17" s="229" t="s">
        <v>136</v>
      </c>
      <c r="C17" s="170">
        <v>63</v>
      </c>
      <c r="D17" s="170">
        <f>C17*(D8+D15)/100-D10</f>
        <v>390</v>
      </c>
      <c r="E17" s="174"/>
      <c r="F17" s="175"/>
      <c r="G17" s="175"/>
      <c r="H17" s="175"/>
      <c r="I17" s="204"/>
    </row>
    <row r="18" ht="18" customHeight="1" spans="1:9">
      <c r="A18" s="384"/>
      <c r="B18" s="229" t="s">
        <v>137</v>
      </c>
      <c r="C18" s="170">
        <v>0.8</v>
      </c>
      <c r="D18" s="170">
        <f>C18*(D8+D15)/100</f>
        <v>8</v>
      </c>
      <c r="E18" s="174"/>
      <c r="F18" s="175"/>
      <c r="G18" s="175"/>
      <c r="H18" s="175"/>
      <c r="I18" s="204"/>
    </row>
    <row r="19" ht="18" customHeight="1" spans="1:9">
      <c r="A19" s="384"/>
      <c r="B19" s="229" t="s">
        <v>138</v>
      </c>
      <c r="C19" s="170">
        <v>2</v>
      </c>
      <c r="D19" s="170">
        <f>C19*(D8+D15)/100</f>
        <v>20</v>
      </c>
      <c r="E19" s="228" t="s">
        <v>355</v>
      </c>
      <c r="F19" s="227"/>
      <c r="G19" s="227"/>
      <c r="H19" s="227"/>
      <c r="I19" s="246"/>
    </row>
    <row r="20" ht="18" customHeight="1" spans="1:9">
      <c r="A20" s="384"/>
      <c r="B20" s="229" t="s">
        <v>139</v>
      </c>
      <c r="C20" s="170"/>
      <c r="D20" s="170">
        <f t="shared" ref="D20:D23" si="0">($D$9+$D$10+$D$16+$D$17)*$C20/100</f>
        <v>0</v>
      </c>
      <c r="E20" s="228"/>
      <c r="F20" s="227"/>
      <c r="G20" s="227"/>
      <c r="H20" s="227"/>
      <c r="I20" s="246"/>
    </row>
    <row r="21" ht="18" customHeight="1" spans="1:9">
      <c r="A21" s="384"/>
      <c r="B21" s="229" t="s">
        <v>140</v>
      </c>
      <c r="C21" s="170"/>
      <c r="D21" s="170">
        <f t="shared" si="0"/>
        <v>0</v>
      </c>
      <c r="E21" s="176" t="s">
        <v>346</v>
      </c>
      <c r="F21" s="177"/>
      <c r="G21" s="177"/>
      <c r="H21" s="177"/>
      <c r="I21" s="205"/>
    </row>
    <row r="22" ht="18" customHeight="1" spans="1:9">
      <c r="A22" s="384"/>
      <c r="B22" s="229" t="s">
        <v>141</v>
      </c>
      <c r="C22" s="170"/>
      <c r="D22" s="170">
        <f t="shared" si="0"/>
        <v>0</v>
      </c>
      <c r="E22" s="174" t="s">
        <v>356</v>
      </c>
      <c r="F22" s="415"/>
      <c r="G22" s="415"/>
      <c r="H22" s="415"/>
      <c r="I22" s="424"/>
    </row>
    <row r="23" ht="18" customHeight="1" spans="1:9">
      <c r="A23" s="384"/>
      <c r="B23" s="229" t="s">
        <v>142</v>
      </c>
      <c r="C23" s="170"/>
      <c r="D23" s="170">
        <f t="shared" si="0"/>
        <v>0</v>
      </c>
      <c r="E23" s="416"/>
      <c r="F23" s="415"/>
      <c r="G23" s="415"/>
      <c r="H23" s="415"/>
      <c r="I23" s="424"/>
    </row>
    <row r="24" ht="18" customHeight="1" spans="1:9">
      <c r="A24" s="384"/>
      <c r="B24" s="229" t="s">
        <v>143</v>
      </c>
      <c r="C24" s="170">
        <v>0.3</v>
      </c>
      <c r="D24" s="170">
        <f>C24*(D8+D15)/100</f>
        <v>3</v>
      </c>
      <c r="E24" s="176" t="s">
        <v>348</v>
      </c>
      <c r="F24" s="177"/>
      <c r="G24" s="177"/>
      <c r="H24" s="177"/>
      <c r="I24" s="205"/>
    </row>
    <row r="25" ht="18" customHeight="1" spans="1:9">
      <c r="A25" s="384"/>
      <c r="B25" s="169"/>
      <c r="C25" s="170"/>
      <c r="D25" s="170"/>
      <c r="E25" s="389" t="s">
        <v>357</v>
      </c>
      <c r="F25" s="390"/>
      <c r="G25" s="390"/>
      <c r="H25" s="390"/>
      <c r="I25" s="398"/>
    </row>
    <row r="26" ht="18" customHeight="1" spans="1:9">
      <c r="A26" s="384"/>
      <c r="B26" s="229" t="s">
        <v>144</v>
      </c>
      <c r="C26" s="170">
        <f>SUM(C8:C25)-C10</f>
        <v>166.3</v>
      </c>
      <c r="D26" s="170">
        <f>SUM(D8:D25)</f>
        <v>1663</v>
      </c>
      <c r="E26" s="176" t="s">
        <v>329</v>
      </c>
      <c r="F26" s="177"/>
      <c r="G26" s="177"/>
      <c r="H26" s="177"/>
      <c r="I26" s="205"/>
    </row>
    <row r="27" ht="18" customHeight="1" spans="1:9">
      <c r="A27" s="359"/>
      <c r="B27" s="417" t="s">
        <v>358</v>
      </c>
      <c r="C27" s="185"/>
      <c r="D27" s="186"/>
      <c r="E27" s="186"/>
      <c r="F27" s="186"/>
      <c r="G27" s="186"/>
      <c r="H27" s="186"/>
      <c r="I27" s="208"/>
    </row>
    <row r="28" ht="18" customHeight="1" spans="1:9">
      <c r="A28" s="418" t="s">
        <v>156</v>
      </c>
      <c r="B28" s="225"/>
      <c r="C28" s="225"/>
      <c r="D28" s="225"/>
      <c r="E28" s="225"/>
      <c r="F28" s="225"/>
      <c r="G28" s="225"/>
      <c r="H28" s="225"/>
      <c r="I28" s="245"/>
    </row>
    <row r="29" ht="18" customHeight="1" spans="1:9">
      <c r="A29" s="419" t="s">
        <v>157</v>
      </c>
      <c r="B29" s="391"/>
      <c r="C29" s="391"/>
      <c r="D29" s="391"/>
      <c r="E29" s="391"/>
      <c r="F29" s="391"/>
      <c r="G29" s="391"/>
      <c r="H29" s="391"/>
      <c r="I29" s="399"/>
    </row>
    <row r="30" ht="18" customHeight="1" spans="1:9">
      <c r="A30" s="191" t="s">
        <v>158</v>
      </c>
      <c r="B30" s="192"/>
      <c r="C30" s="192"/>
      <c r="D30" s="192"/>
      <c r="E30" s="192"/>
      <c r="F30" s="192"/>
      <c r="G30" s="192"/>
      <c r="H30" s="192"/>
      <c r="I30" s="211"/>
    </row>
    <row r="31" ht="18" customHeight="1" spans="1:9">
      <c r="A31" s="193" t="s">
        <v>159</v>
      </c>
      <c r="B31" s="194"/>
      <c r="C31" s="194"/>
      <c r="D31" s="194"/>
      <c r="E31" s="194"/>
      <c r="F31" s="194"/>
      <c r="G31" s="194"/>
      <c r="H31" s="194"/>
      <c r="I31" s="212"/>
    </row>
    <row r="32" ht="18" customHeight="1" spans="1:9">
      <c r="A32" s="191" t="s">
        <v>160</v>
      </c>
      <c r="B32" s="192"/>
      <c r="C32" s="192"/>
      <c r="D32" s="192"/>
      <c r="E32" s="192"/>
      <c r="F32" s="192"/>
      <c r="G32" s="192"/>
      <c r="H32" s="192"/>
      <c r="I32" s="211"/>
    </row>
    <row r="33" ht="18" customHeight="1" spans="1:9">
      <c r="A33" s="195" t="s">
        <v>161</v>
      </c>
      <c r="B33" s="196"/>
      <c r="C33" s="196"/>
      <c r="D33" s="196"/>
      <c r="E33" s="196"/>
      <c r="F33" s="196"/>
      <c r="G33" s="196"/>
      <c r="H33" s="196"/>
      <c r="I33" s="213"/>
    </row>
    <row r="34" ht="15.75" spans="1:9">
      <c r="A34" s="232"/>
      <c r="B34" s="180"/>
      <c r="C34" s="232"/>
      <c r="D34" s="232"/>
      <c r="E34" s="232"/>
      <c r="F34" s="232"/>
      <c r="G34" s="232"/>
      <c r="H34" s="232"/>
      <c r="I34" s="232"/>
    </row>
    <row r="35" ht="15.75" spans="1:9">
      <c r="A35" s="232"/>
      <c r="B35" s="180"/>
      <c r="C35" s="232"/>
      <c r="D35" s="232"/>
      <c r="E35" s="232"/>
      <c r="F35" s="232"/>
      <c r="G35" s="232"/>
      <c r="H35" s="232"/>
      <c r="I35" s="232"/>
    </row>
    <row r="36" ht="15.75" spans="1:9">
      <c r="A36" s="232"/>
      <c r="B36" s="180"/>
      <c r="C36" s="232"/>
      <c r="D36" s="232"/>
      <c r="E36" s="232"/>
      <c r="F36" s="232"/>
      <c r="G36" s="232"/>
      <c r="H36" s="232"/>
      <c r="I36" s="232"/>
    </row>
    <row r="37" ht="15.75" spans="1:9">
      <c r="A37" s="232"/>
      <c r="B37" s="180"/>
      <c r="C37" s="232"/>
      <c r="D37" s="232"/>
      <c r="E37" s="232"/>
      <c r="F37" s="232"/>
      <c r="G37" s="232"/>
      <c r="H37" s="232"/>
      <c r="I37" s="232"/>
    </row>
    <row r="38" ht="15.75" spans="1:9">
      <c r="A38" s="232"/>
      <c r="B38" s="180"/>
      <c r="C38" s="232"/>
      <c r="D38" s="232"/>
      <c r="E38" s="232"/>
      <c r="F38" s="232"/>
      <c r="G38" s="232"/>
      <c r="H38" s="232"/>
      <c r="I38" s="232"/>
    </row>
    <row r="39" ht="15.75" spans="1:9">
      <c r="A39" s="232"/>
      <c r="B39" s="180"/>
      <c r="C39" s="232"/>
      <c r="D39" s="232"/>
      <c r="E39" s="232"/>
      <c r="F39" s="232"/>
      <c r="G39" s="232"/>
      <c r="H39" s="232"/>
      <c r="I39" s="232"/>
    </row>
    <row r="40" ht="15.75" spans="1:9">
      <c r="A40" s="232"/>
      <c r="B40" s="180"/>
      <c r="C40" s="232"/>
      <c r="D40" s="232"/>
      <c r="E40" s="232"/>
      <c r="F40" s="232"/>
      <c r="G40" s="232"/>
      <c r="H40" s="232"/>
      <c r="I40" s="232"/>
    </row>
    <row r="41" ht="14.25" spans="1:9">
      <c r="A41" s="420"/>
      <c r="B41" s="421"/>
      <c r="C41" s="420"/>
      <c r="D41" s="420"/>
      <c r="E41" s="420"/>
      <c r="F41" s="420"/>
      <c r="G41" s="420"/>
      <c r="H41" s="420"/>
      <c r="I41" s="420"/>
    </row>
    <row r="42" ht="14.25" spans="1:9">
      <c r="A42" s="420"/>
      <c r="B42" s="421"/>
      <c r="C42" s="420"/>
      <c r="D42" s="420"/>
      <c r="E42" s="420"/>
      <c r="F42" s="420"/>
      <c r="G42" s="420"/>
      <c r="H42" s="420"/>
      <c r="I42" s="420"/>
    </row>
    <row r="43" ht="14.25" spans="1:9">
      <c r="A43" s="420"/>
      <c r="B43" s="421"/>
      <c r="C43" s="420"/>
      <c r="D43" s="420"/>
      <c r="E43" s="420"/>
      <c r="F43" s="420"/>
      <c r="G43" s="420"/>
      <c r="H43" s="420"/>
      <c r="I43" s="420"/>
    </row>
    <row r="44" ht="14.25" spans="1:9">
      <c r="A44" s="420"/>
      <c r="B44" s="421"/>
      <c r="C44" s="420"/>
      <c r="D44" s="420"/>
      <c r="E44" s="420"/>
      <c r="F44" s="420"/>
      <c r="G44" s="420"/>
      <c r="H44" s="420"/>
      <c r="I44" s="420"/>
    </row>
    <row r="45" ht="14.25" spans="1:9">
      <c r="A45" s="420"/>
      <c r="B45" s="421"/>
      <c r="C45" s="420"/>
      <c r="D45" s="420"/>
      <c r="E45" s="420"/>
      <c r="F45" s="420"/>
      <c r="G45" s="420"/>
      <c r="H45" s="420"/>
      <c r="I45" s="420"/>
    </row>
  </sheetData>
  <mergeCells count="32">
    <mergeCell ref="A1:I1"/>
    <mergeCell ref="A2:I2"/>
    <mergeCell ref="C3:I3"/>
    <mergeCell ref="C4:I4"/>
    <mergeCell ref="C5:I5"/>
    <mergeCell ref="C6:I6"/>
    <mergeCell ref="E7:I7"/>
    <mergeCell ref="E8:I8"/>
    <mergeCell ref="E9:I9"/>
    <mergeCell ref="E10:I10"/>
    <mergeCell ref="E11:I11"/>
    <mergeCell ref="E12:I12"/>
    <mergeCell ref="B13:I13"/>
    <mergeCell ref="E14:I14"/>
    <mergeCell ref="E15:I15"/>
    <mergeCell ref="E21:I21"/>
    <mergeCell ref="E24:I24"/>
    <mergeCell ref="E25:I25"/>
    <mergeCell ref="E26:I26"/>
    <mergeCell ref="B27:I27"/>
    <mergeCell ref="A28:I28"/>
    <mergeCell ref="A29:I29"/>
    <mergeCell ref="A30:I30"/>
    <mergeCell ref="A31:I31"/>
    <mergeCell ref="A32:I32"/>
    <mergeCell ref="A33:I33"/>
    <mergeCell ref="A3:A6"/>
    <mergeCell ref="A7:A13"/>
    <mergeCell ref="A14:A27"/>
    <mergeCell ref="E16:I18"/>
    <mergeCell ref="E19:I20"/>
    <mergeCell ref="E22:I23"/>
  </mergeCells>
  <pageMargins left="0.75" right="0.75" top="1" bottom="1" header="0.511805555555556" footer="0.511805555555556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I34"/>
  <sheetViews>
    <sheetView workbookViewId="0">
      <selection activeCell="D19" sqref="D19"/>
    </sheetView>
  </sheetViews>
  <sheetFormatPr defaultColWidth="9" defaultRowHeight="13.5"/>
  <cols>
    <col min="1" max="1" width="5.625" style="147" customWidth="1"/>
    <col min="2" max="8" width="9" style="147"/>
    <col min="9" max="9" width="23.5" style="147" customWidth="1"/>
    <col min="10" max="16384" width="9" style="147"/>
  </cols>
  <sheetData>
    <row r="1" ht="26.25" spans="1:9">
      <c r="A1" s="148" t="s">
        <v>359</v>
      </c>
      <c r="B1" s="378"/>
      <c r="C1" s="378"/>
      <c r="D1" s="378"/>
      <c r="E1" s="378"/>
      <c r="F1" s="378"/>
      <c r="G1" s="378"/>
      <c r="H1" s="378"/>
      <c r="I1" s="395"/>
    </row>
    <row r="2" ht="15" spans="1:9">
      <c r="A2" s="379" t="s">
        <v>360</v>
      </c>
      <c r="B2" s="380"/>
      <c r="C2" s="380"/>
      <c r="D2" s="380"/>
      <c r="E2" s="380"/>
      <c r="F2" s="380"/>
      <c r="G2" s="380"/>
      <c r="H2" s="380"/>
      <c r="I2" s="396"/>
    </row>
    <row r="3" ht="15.75" spans="1:9">
      <c r="A3" s="217" t="s">
        <v>271</v>
      </c>
      <c r="B3" s="153">
        <v>1</v>
      </c>
      <c r="C3" s="154" t="s">
        <v>361</v>
      </c>
      <c r="D3" s="154"/>
      <c r="E3" s="154"/>
      <c r="F3" s="154"/>
      <c r="G3" s="154"/>
      <c r="H3" s="154"/>
      <c r="I3" s="199"/>
    </row>
    <row r="4" ht="15.75" spans="1:9">
      <c r="A4" s="220"/>
      <c r="B4" s="156">
        <v>2</v>
      </c>
      <c r="C4" s="157" t="s">
        <v>313</v>
      </c>
      <c r="D4" s="157"/>
      <c r="E4" s="157"/>
      <c r="F4" s="157"/>
      <c r="G4" s="157"/>
      <c r="H4" s="157"/>
      <c r="I4" s="200"/>
    </row>
    <row r="5" ht="15.75" spans="1:9">
      <c r="A5" s="220"/>
      <c r="B5" s="156">
        <v>3</v>
      </c>
      <c r="C5" s="157" t="s">
        <v>274</v>
      </c>
      <c r="D5" s="157"/>
      <c r="E5" s="157"/>
      <c r="F5" s="157"/>
      <c r="G5" s="157"/>
      <c r="H5" s="157"/>
      <c r="I5" s="200"/>
    </row>
    <row r="6" ht="15.75" spans="1:9">
      <c r="A6" s="220"/>
      <c r="B6" s="156">
        <v>4</v>
      </c>
      <c r="C6" s="160" t="s">
        <v>362</v>
      </c>
      <c r="D6" s="161"/>
      <c r="E6" s="161"/>
      <c r="F6" s="161"/>
      <c r="G6" s="161"/>
      <c r="H6" s="161"/>
      <c r="I6" s="201"/>
    </row>
    <row r="7" ht="15.75" spans="1:9">
      <c r="A7" s="381" t="s">
        <v>163</v>
      </c>
      <c r="B7" s="382" t="s">
        <v>129</v>
      </c>
      <c r="C7" s="383" t="s">
        <v>130</v>
      </c>
      <c r="D7" s="353" t="s">
        <v>131</v>
      </c>
      <c r="E7" s="354" t="s">
        <v>147</v>
      </c>
      <c r="F7" s="355"/>
      <c r="G7" s="355"/>
      <c r="H7" s="355"/>
      <c r="I7" s="374"/>
    </row>
    <row r="8" ht="15.75" spans="1:9">
      <c r="A8" s="384"/>
      <c r="B8" s="169" t="s">
        <v>133</v>
      </c>
      <c r="C8" s="170">
        <v>40</v>
      </c>
      <c r="D8" s="170">
        <v>400</v>
      </c>
      <c r="E8" s="172" t="s">
        <v>340</v>
      </c>
      <c r="F8" s="173"/>
      <c r="G8" s="173"/>
      <c r="H8" s="173"/>
      <c r="I8" s="203"/>
    </row>
    <row r="9" ht="15.75" spans="1:9">
      <c r="A9" s="384"/>
      <c r="B9" s="169" t="s">
        <v>135</v>
      </c>
      <c r="C9" s="170">
        <v>0</v>
      </c>
      <c r="D9" s="170">
        <v>0</v>
      </c>
      <c r="E9" s="224" t="s">
        <v>165</v>
      </c>
      <c r="F9" s="225"/>
      <c r="G9" s="225"/>
      <c r="H9" s="225"/>
      <c r="I9" s="245"/>
    </row>
    <row r="10" ht="15.75" spans="1:9">
      <c r="A10" s="384"/>
      <c r="B10" s="169" t="s">
        <v>136</v>
      </c>
      <c r="C10" s="170">
        <v>60</v>
      </c>
      <c r="D10" s="170">
        <f ca="1">($D$9+$D$10)*$C10/100</f>
        <v>240</v>
      </c>
      <c r="E10" s="224" t="s">
        <v>341</v>
      </c>
      <c r="F10" s="225"/>
      <c r="G10" s="225"/>
      <c r="H10" s="225"/>
      <c r="I10" s="245"/>
    </row>
    <row r="11" ht="15.75" spans="1:9">
      <c r="A11" s="384"/>
      <c r="B11" s="169" t="s">
        <v>137</v>
      </c>
      <c r="C11" s="170">
        <v>0.2</v>
      </c>
      <c r="D11" s="170">
        <f ca="1">($D$9+$D$10+$D$16+$D$17)*$C11/100</f>
        <v>2</v>
      </c>
      <c r="E11" s="224" t="s">
        <v>167</v>
      </c>
      <c r="F11" s="225"/>
      <c r="G11" s="225"/>
      <c r="H11" s="225"/>
      <c r="I11" s="245"/>
    </row>
    <row r="12" ht="15.75" spans="1:9">
      <c r="A12" s="384"/>
      <c r="B12" s="169" t="s">
        <v>138</v>
      </c>
      <c r="C12" s="170">
        <v>0</v>
      </c>
      <c r="D12" s="170">
        <f ca="1">($D$9+$D$10+$D$16+$D$17)*$C12/100</f>
        <v>0</v>
      </c>
      <c r="E12" s="357" t="s">
        <v>168</v>
      </c>
      <c r="F12" s="358"/>
      <c r="G12" s="358"/>
      <c r="H12" s="358"/>
      <c r="I12" s="375"/>
    </row>
    <row r="13" ht="16.5" spans="1:9">
      <c r="A13" s="385"/>
      <c r="B13" s="386" t="s">
        <v>277</v>
      </c>
      <c r="C13" s="387"/>
      <c r="D13" s="388"/>
      <c r="E13" s="388"/>
      <c r="F13" s="388"/>
      <c r="G13" s="388"/>
      <c r="H13" s="388"/>
      <c r="I13" s="397"/>
    </row>
    <row r="14" ht="15.75" spans="1:9">
      <c r="A14" s="222" t="s">
        <v>169</v>
      </c>
      <c r="B14" s="163" t="s">
        <v>129</v>
      </c>
      <c r="C14" s="164" t="s">
        <v>130</v>
      </c>
      <c r="D14" s="165" t="s">
        <v>131</v>
      </c>
      <c r="E14" s="166" t="s">
        <v>147</v>
      </c>
      <c r="F14" s="167"/>
      <c r="G14" s="167"/>
      <c r="H14" s="167"/>
      <c r="I14" s="202"/>
    </row>
    <row r="15" ht="15.75" spans="1:9">
      <c r="A15" s="384"/>
      <c r="B15" s="169" t="s">
        <v>133</v>
      </c>
      <c r="C15" s="170">
        <v>40</v>
      </c>
      <c r="D15" s="170">
        <v>400</v>
      </c>
      <c r="E15" s="172" t="s">
        <v>343</v>
      </c>
      <c r="F15" s="173"/>
      <c r="G15" s="173"/>
      <c r="H15" s="173"/>
      <c r="I15" s="203"/>
    </row>
    <row r="16" ht="15.75" spans="1:9">
      <c r="A16" s="384"/>
      <c r="B16" s="169" t="s">
        <v>363</v>
      </c>
      <c r="C16" s="170">
        <v>20</v>
      </c>
      <c r="D16" s="170">
        <v>200</v>
      </c>
      <c r="E16" s="174" t="s">
        <v>364</v>
      </c>
      <c r="F16" s="175"/>
      <c r="G16" s="175"/>
      <c r="H16" s="175"/>
      <c r="I16" s="204"/>
    </row>
    <row r="17" ht="15.75" spans="1:9">
      <c r="A17" s="384"/>
      <c r="B17" s="169" t="s">
        <v>136</v>
      </c>
      <c r="C17" s="170">
        <v>60</v>
      </c>
      <c r="D17" s="170">
        <v>360</v>
      </c>
      <c r="E17" s="174"/>
      <c r="F17" s="175"/>
      <c r="G17" s="175"/>
      <c r="H17" s="175"/>
      <c r="I17" s="204"/>
    </row>
    <row r="18" ht="15.75" spans="1:9">
      <c r="A18" s="384"/>
      <c r="B18" s="169" t="s">
        <v>137</v>
      </c>
      <c r="C18" s="170">
        <v>0.8</v>
      </c>
      <c r="D18" s="170">
        <f ca="1" t="shared" ref="D18:D24" si="0">($D$9+$D$10+$D$16+$D$17)*$C18/100</f>
        <v>8</v>
      </c>
      <c r="E18" s="174"/>
      <c r="F18" s="175"/>
      <c r="G18" s="175"/>
      <c r="H18" s="175"/>
      <c r="I18" s="204"/>
    </row>
    <row r="19" ht="15.75" spans="1:9">
      <c r="A19" s="384"/>
      <c r="B19" s="169" t="s">
        <v>138</v>
      </c>
      <c r="C19" s="170">
        <v>2</v>
      </c>
      <c r="D19" s="170">
        <f ca="1" t="shared" si="0"/>
        <v>20</v>
      </c>
      <c r="E19" s="228" t="s">
        <v>365</v>
      </c>
      <c r="F19" s="227"/>
      <c r="G19" s="227"/>
      <c r="H19" s="227"/>
      <c r="I19" s="246"/>
    </row>
    <row r="20" ht="15.75" spans="1:9">
      <c r="A20" s="384"/>
      <c r="B20" s="169" t="s">
        <v>366</v>
      </c>
      <c r="C20" s="170">
        <v>5</v>
      </c>
      <c r="D20" s="170">
        <f ca="1" t="shared" si="0"/>
        <v>50</v>
      </c>
      <c r="E20" s="228"/>
      <c r="F20" s="227"/>
      <c r="G20" s="227"/>
      <c r="H20" s="227"/>
      <c r="I20" s="246"/>
    </row>
    <row r="21" ht="15.75" spans="1:9">
      <c r="A21" s="384"/>
      <c r="B21" s="169" t="s">
        <v>140</v>
      </c>
      <c r="C21" s="170">
        <v>8</v>
      </c>
      <c r="D21" s="170">
        <f ca="1" t="shared" si="0"/>
        <v>80</v>
      </c>
      <c r="E21" s="176" t="s">
        <v>346</v>
      </c>
      <c r="F21" s="177"/>
      <c r="G21" s="177"/>
      <c r="H21" s="177"/>
      <c r="I21" s="205"/>
    </row>
    <row r="22" ht="15.75" spans="1:9">
      <c r="A22" s="384"/>
      <c r="B22" s="169" t="s">
        <v>141</v>
      </c>
      <c r="C22" s="170">
        <v>0</v>
      </c>
      <c r="D22" s="170">
        <f ca="1" t="shared" si="0"/>
        <v>0</v>
      </c>
      <c r="E22" s="389" t="s">
        <v>367</v>
      </c>
      <c r="F22" s="390"/>
      <c r="G22" s="390"/>
      <c r="H22" s="390"/>
      <c r="I22" s="398"/>
    </row>
    <row r="23" ht="15.75" spans="1:9">
      <c r="A23" s="384"/>
      <c r="B23" s="169" t="s">
        <v>142</v>
      </c>
      <c r="C23" s="170">
        <v>6</v>
      </c>
      <c r="D23" s="170">
        <f ca="1" t="shared" si="0"/>
        <v>60</v>
      </c>
      <c r="E23" s="389"/>
      <c r="F23" s="390"/>
      <c r="G23" s="390"/>
      <c r="H23" s="390"/>
      <c r="I23" s="398"/>
    </row>
    <row r="24" ht="15.75" spans="1:9">
      <c r="A24" s="384"/>
      <c r="B24" s="169" t="s">
        <v>143</v>
      </c>
      <c r="C24" s="170">
        <v>0.3</v>
      </c>
      <c r="D24" s="170">
        <f ca="1" t="shared" si="0"/>
        <v>3</v>
      </c>
      <c r="E24" s="176" t="s">
        <v>368</v>
      </c>
      <c r="F24" s="177"/>
      <c r="G24" s="177"/>
      <c r="H24" s="177"/>
      <c r="I24" s="205"/>
    </row>
    <row r="25" ht="15.75" spans="1:9">
      <c r="A25" s="384"/>
      <c r="B25" s="169"/>
      <c r="C25" s="170"/>
      <c r="D25" s="170"/>
      <c r="E25" s="176" t="s">
        <v>369</v>
      </c>
      <c r="F25" s="177"/>
      <c r="G25" s="177"/>
      <c r="H25" s="177"/>
      <c r="I25" s="205"/>
    </row>
    <row r="26" ht="15.75" spans="1:9">
      <c r="A26" s="384"/>
      <c r="B26" s="169"/>
      <c r="C26" s="170"/>
      <c r="D26" s="170">
        <f ca="1">($D$9+$D$10+$D$16+$D$17)*$C26/100</f>
        <v>0</v>
      </c>
      <c r="E26" s="176" t="s">
        <v>370</v>
      </c>
      <c r="F26" s="177"/>
      <c r="G26" s="177"/>
      <c r="H26" s="177"/>
      <c r="I26" s="205"/>
    </row>
    <row r="27" ht="15.75" spans="1:9">
      <c r="A27" s="384"/>
      <c r="B27" s="169" t="s">
        <v>144</v>
      </c>
      <c r="C27" s="170">
        <f>SUM(C8:C26)-C10</f>
        <v>182.3</v>
      </c>
      <c r="D27" s="170">
        <f ca="1">SUM(D8:D26)</f>
        <v>1873</v>
      </c>
      <c r="E27" s="176"/>
      <c r="F27" s="177"/>
      <c r="G27" s="177"/>
      <c r="H27" s="177"/>
      <c r="I27" s="205"/>
    </row>
    <row r="28" ht="16.5" spans="1:9">
      <c r="A28" s="359"/>
      <c r="B28" s="184" t="s">
        <v>288</v>
      </c>
      <c r="C28" s="185"/>
      <c r="D28" s="186"/>
      <c r="E28" s="186"/>
      <c r="F28" s="186"/>
      <c r="G28" s="186"/>
      <c r="H28" s="186"/>
      <c r="I28" s="208"/>
    </row>
    <row r="29" ht="15.75" spans="1:9">
      <c r="A29" s="367" t="s">
        <v>156</v>
      </c>
      <c r="B29" s="225"/>
      <c r="C29" s="225"/>
      <c r="D29" s="225"/>
      <c r="E29" s="225"/>
      <c r="F29" s="225"/>
      <c r="G29" s="225"/>
      <c r="H29" s="225"/>
      <c r="I29" s="245"/>
    </row>
    <row r="30" ht="15.75" spans="1:9">
      <c r="A30" s="368" t="s">
        <v>157</v>
      </c>
      <c r="B30" s="391"/>
      <c r="C30" s="391"/>
      <c r="D30" s="391"/>
      <c r="E30" s="391"/>
      <c r="F30" s="391"/>
      <c r="G30" s="391"/>
      <c r="H30" s="391"/>
      <c r="I30" s="399"/>
    </row>
    <row r="31" ht="15.75" spans="1:9">
      <c r="A31" s="392" t="s">
        <v>211</v>
      </c>
      <c r="B31" s="192"/>
      <c r="C31" s="192"/>
      <c r="D31" s="192"/>
      <c r="E31" s="192"/>
      <c r="F31" s="192"/>
      <c r="G31" s="192"/>
      <c r="H31" s="192"/>
      <c r="I31" s="211"/>
    </row>
    <row r="32" ht="15.75" spans="1:9">
      <c r="A32" s="393" t="s">
        <v>159</v>
      </c>
      <c r="B32" s="194"/>
      <c r="C32" s="194"/>
      <c r="D32" s="194"/>
      <c r="E32" s="194"/>
      <c r="F32" s="194"/>
      <c r="G32" s="194"/>
      <c r="H32" s="194"/>
      <c r="I32" s="212"/>
    </row>
    <row r="33" ht="15.75" spans="1:9">
      <c r="A33" s="392" t="s">
        <v>212</v>
      </c>
      <c r="B33" s="192"/>
      <c r="C33" s="192"/>
      <c r="D33" s="192"/>
      <c r="E33" s="192"/>
      <c r="F33" s="192"/>
      <c r="G33" s="192"/>
      <c r="H33" s="192"/>
      <c r="I33" s="211"/>
    </row>
    <row r="34" ht="16.5" spans="1:9">
      <c r="A34" s="394" t="s">
        <v>161</v>
      </c>
      <c r="B34" s="196"/>
      <c r="C34" s="196"/>
      <c r="D34" s="196"/>
      <c r="E34" s="196"/>
      <c r="F34" s="196"/>
      <c r="G34" s="196"/>
      <c r="H34" s="196"/>
      <c r="I34" s="213"/>
    </row>
  </sheetData>
  <mergeCells count="33">
    <mergeCell ref="A1:I1"/>
    <mergeCell ref="A2:I2"/>
    <mergeCell ref="C3:I3"/>
    <mergeCell ref="C4:I4"/>
    <mergeCell ref="C5:I5"/>
    <mergeCell ref="C6:I6"/>
    <mergeCell ref="E7:I7"/>
    <mergeCell ref="E8:I8"/>
    <mergeCell ref="E9:I9"/>
    <mergeCell ref="E10:I10"/>
    <mergeCell ref="E11:I11"/>
    <mergeCell ref="E12:I12"/>
    <mergeCell ref="B13:I13"/>
    <mergeCell ref="E14:I14"/>
    <mergeCell ref="E15:I15"/>
    <mergeCell ref="E21:I21"/>
    <mergeCell ref="E24:I24"/>
    <mergeCell ref="E25:I25"/>
    <mergeCell ref="E26:I26"/>
    <mergeCell ref="E27:I27"/>
    <mergeCell ref="B28:I28"/>
    <mergeCell ref="A29:I29"/>
    <mergeCell ref="A30:I30"/>
    <mergeCell ref="A31:I31"/>
    <mergeCell ref="A32:I32"/>
    <mergeCell ref="A33:I33"/>
    <mergeCell ref="A34:I34"/>
    <mergeCell ref="A3:A6"/>
    <mergeCell ref="A7:A13"/>
    <mergeCell ref="A14:A28"/>
    <mergeCell ref="E16:I18"/>
    <mergeCell ref="E19:I20"/>
    <mergeCell ref="E22:I23"/>
  </mergeCells>
  <pageMargins left="0.75" right="0.75" top="1" bottom="1" header="0.511805555555556" footer="0.511805555555556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tabColor indexed="10"/>
  </sheetPr>
  <dimension ref="A1:L36"/>
  <sheetViews>
    <sheetView zoomScale="150" zoomScaleNormal="150" topLeftCell="A15" workbookViewId="0">
      <selection activeCell="B26" sqref="B26"/>
    </sheetView>
  </sheetViews>
  <sheetFormatPr defaultColWidth="9" defaultRowHeight="13.5"/>
  <cols>
    <col min="1" max="1" width="5.625" style="147" customWidth="1"/>
    <col min="2" max="8" width="9" style="147"/>
    <col min="9" max="9" width="17.7583333333333" style="147" customWidth="1"/>
    <col min="10" max="16384" width="9" style="147"/>
  </cols>
  <sheetData>
    <row r="1" ht="26.25" spans="1:9">
      <c r="A1" s="148" t="s">
        <v>371</v>
      </c>
      <c r="B1" s="149"/>
      <c r="C1" s="149"/>
      <c r="D1" s="149"/>
      <c r="E1" s="149"/>
      <c r="F1" s="149"/>
      <c r="G1" s="149"/>
      <c r="H1" s="149"/>
      <c r="I1" s="197"/>
    </row>
    <row r="2" ht="16.5" spans="1:9">
      <c r="A2" s="253" t="s">
        <v>372</v>
      </c>
      <c r="B2" s="254"/>
      <c r="C2" s="254"/>
      <c r="D2" s="254"/>
      <c r="E2" s="254"/>
      <c r="F2" s="254"/>
      <c r="G2" s="254"/>
      <c r="H2" s="254"/>
      <c r="I2" s="372"/>
    </row>
    <row r="3" ht="15.75" spans="1:9">
      <c r="A3" s="255" t="s">
        <v>271</v>
      </c>
      <c r="B3" s="256">
        <v>1</v>
      </c>
      <c r="C3" s="219" t="s">
        <v>373</v>
      </c>
      <c r="D3" s="219"/>
      <c r="E3" s="219"/>
      <c r="F3" s="219"/>
      <c r="G3" s="219"/>
      <c r="H3" s="219"/>
      <c r="I3" s="244"/>
    </row>
    <row r="4" ht="15.75" spans="1:9">
      <c r="A4" s="258"/>
      <c r="B4" s="259">
        <v>2</v>
      </c>
      <c r="C4" s="157" t="s">
        <v>374</v>
      </c>
      <c r="D4" s="157"/>
      <c r="E4" s="157"/>
      <c r="F4" s="157"/>
      <c r="G4" s="157"/>
      <c r="H4" s="157"/>
      <c r="I4" s="200"/>
    </row>
    <row r="5" ht="15.75" spans="1:9">
      <c r="A5" s="346"/>
      <c r="B5" s="347">
        <v>3</v>
      </c>
      <c r="C5" s="157" t="s">
        <v>274</v>
      </c>
      <c r="D5" s="157"/>
      <c r="E5" s="157"/>
      <c r="F5" s="157"/>
      <c r="G5" s="157"/>
      <c r="H5" s="157"/>
      <c r="I5" s="200"/>
    </row>
    <row r="6" ht="16.5" spans="1:9">
      <c r="A6" s="348"/>
      <c r="B6" s="262">
        <v>4</v>
      </c>
      <c r="C6" s="349" t="s">
        <v>375</v>
      </c>
      <c r="D6" s="349"/>
      <c r="E6" s="349"/>
      <c r="F6" s="349"/>
      <c r="G6" s="349"/>
      <c r="H6" s="349"/>
      <c r="I6" s="373"/>
    </row>
    <row r="7" ht="15.75" spans="1:9">
      <c r="A7" s="350" t="s">
        <v>180</v>
      </c>
      <c r="B7" s="351" t="s">
        <v>129</v>
      </c>
      <c r="C7" s="352" t="s">
        <v>130</v>
      </c>
      <c r="D7" s="353" t="s">
        <v>131</v>
      </c>
      <c r="E7" s="354" t="s">
        <v>147</v>
      </c>
      <c r="F7" s="355"/>
      <c r="G7" s="355"/>
      <c r="H7" s="355"/>
      <c r="I7" s="374"/>
    </row>
    <row r="8" ht="15.75" spans="1:9">
      <c r="A8" s="356"/>
      <c r="B8" s="220" t="s">
        <v>133</v>
      </c>
      <c r="C8" s="156">
        <v>30</v>
      </c>
      <c r="D8" s="170">
        <v>300</v>
      </c>
      <c r="E8" s="172" t="s">
        <v>164</v>
      </c>
      <c r="F8" s="173"/>
      <c r="G8" s="173"/>
      <c r="H8" s="173"/>
      <c r="I8" s="203"/>
    </row>
    <row r="9" ht="15.75" spans="1:9">
      <c r="A9" s="356"/>
      <c r="B9" s="220" t="s">
        <v>135</v>
      </c>
      <c r="C9" s="156"/>
      <c r="D9" s="170"/>
      <c r="E9" s="224" t="s">
        <v>165</v>
      </c>
      <c r="F9" s="225"/>
      <c r="G9" s="225"/>
      <c r="H9" s="225"/>
      <c r="I9" s="245"/>
    </row>
    <row r="10" ht="15.75" spans="1:9">
      <c r="A10" s="356"/>
      <c r="B10" s="220" t="s">
        <v>136</v>
      </c>
      <c r="C10" s="156">
        <v>65</v>
      </c>
      <c r="D10" s="170">
        <v>240</v>
      </c>
      <c r="E10" s="224" t="s">
        <v>376</v>
      </c>
      <c r="F10" s="225"/>
      <c r="G10" s="225"/>
      <c r="H10" s="225"/>
      <c r="I10" s="245"/>
    </row>
    <row r="11" ht="15.75" spans="1:9">
      <c r="A11" s="356"/>
      <c r="B11" s="220" t="s">
        <v>137</v>
      </c>
      <c r="C11" s="156">
        <v>0.3</v>
      </c>
      <c r="D11" s="170">
        <v>3</v>
      </c>
      <c r="E11" s="224" t="s">
        <v>167</v>
      </c>
      <c r="F11" s="225"/>
      <c r="G11" s="225"/>
      <c r="H11" s="225"/>
      <c r="I11" s="245"/>
    </row>
    <row r="12" ht="15.75" spans="1:9">
      <c r="A12" s="356"/>
      <c r="B12" s="220" t="s">
        <v>138</v>
      </c>
      <c r="C12" s="156">
        <v>0</v>
      </c>
      <c r="D12" s="170">
        <f>($D$9+$D$10+$D$16+$D$17)*$C12/100</f>
        <v>0</v>
      </c>
      <c r="E12" s="357" t="s">
        <v>168</v>
      </c>
      <c r="F12" s="358"/>
      <c r="G12" s="358"/>
      <c r="H12" s="358"/>
      <c r="I12" s="375"/>
    </row>
    <row r="13" ht="16.5" spans="1:9">
      <c r="A13" s="359"/>
      <c r="B13" s="175" t="s">
        <v>277</v>
      </c>
      <c r="C13" s="161"/>
      <c r="D13" s="161"/>
      <c r="E13" s="161"/>
      <c r="F13" s="161"/>
      <c r="G13" s="161"/>
      <c r="H13" s="161"/>
      <c r="I13" s="201"/>
    </row>
    <row r="14" ht="16.5" spans="1:9">
      <c r="A14" s="350" t="s">
        <v>169</v>
      </c>
      <c r="B14" s="360" t="s">
        <v>129</v>
      </c>
      <c r="C14" s="361" t="s">
        <v>130</v>
      </c>
      <c r="D14" s="165" t="s">
        <v>131</v>
      </c>
      <c r="E14" s="166" t="s">
        <v>147</v>
      </c>
      <c r="F14" s="167"/>
      <c r="G14" s="167"/>
      <c r="H14" s="167"/>
      <c r="I14" s="202"/>
    </row>
    <row r="15" ht="15.75" spans="1:9">
      <c r="A15" s="356"/>
      <c r="B15" s="217" t="s">
        <v>133</v>
      </c>
      <c r="C15" s="156">
        <v>40</v>
      </c>
      <c r="D15" s="170">
        <v>400</v>
      </c>
      <c r="E15" s="172" t="s">
        <v>377</v>
      </c>
      <c r="F15" s="173"/>
      <c r="G15" s="173"/>
      <c r="H15" s="173"/>
      <c r="I15" s="203"/>
    </row>
    <row r="16" ht="15.75" spans="1:9">
      <c r="A16" s="356"/>
      <c r="B16" s="220" t="s">
        <v>363</v>
      </c>
      <c r="C16" s="156">
        <v>15</v>
      </c>
      <c r="D16" s="170">
        <v>150</v>
      </c>
      <c r="E16" s="174" t="s">
        <v>378</v>
      </c>
      <c r="F16" s="175"/>
      <c r="G16" s="175"/>
      <c r="H16" s="175"/>
      <c r="I16" s="204"/>
    </row>
    <row r="17" ht="15.75" spans="1:9">
      <c r="A17" s="356"/>
      <c r="B17" s="220" t="s">
        <v>379</v>
      </c>
      <c r="C17" s="156">
        <v>15</v>
      </c>
      <c r="D17" s="170">
        <v>150</v>
      </c>
      <c r="E17" s="174"/>
      <c r="F17" s="175"/>
      <c r="G17" s="175"/>
      <c r="H17" s="175"/>
      <c r="I17" s="204"/>
    </row>
    <row r="18" ht="15.75" spans="1:12">
      <c r="A18" s="356"/>
      <c r="B18" s="220" t="s">
        <v>137</v>
      </c>
      <c r="C18" s="156">
        <v>0.8</v>
      </c>
      <c r="D18" s="170">
        <v>8</v>
      </c>
      <c r="E18" s="174"/>
      <c r="F18" s="175"/>
      <c r="G18" s="175"/>
      <c r="H18" s="175"/>
      <c r="I18" s="204"/>
      <c r="L18" s="147" t="s">
        <v>380</v>
      </c>
    </row>
    <row r="19" ht="15.75" spans="1:9">
      <c r="A19" s="356"/>
      <c r="B19" s="220" t="s">
        <v>138</v>
      </c>
      <c r="C19" s="156">
        <v>2</v>
      </c>
      <c r="D19" s="170">
        <v>20</v>
      </c>
      <c r="E19" s="176" t="s">
        <v>381</v>
      </c>
      <c r="F19" s="177"/>
      <c r="G19" s="177"/>
      <c r="H19" s="177"/>
      <c r="I19" s="205"/>
    </row>
    <row r="20" ht="15.75" spans="1:9">
      <c r="A20" s="356"/>
      <c r="B20" s="220" t="s">
        <v>139</v>
      </c>
      <c r="C20" s="156">
        <v>4</v>
      </c>
      <c r="D20" s="170">
        <v>40</v>
      </c>
      <c r="E20" s="176" t="s">
        <v>382</v>
      </c>
      <c r="F20" s="177"/>
      <c r="G20" s="177"/>
      <c r="H20" s="177"/>
      <c r="I20" s="205"/>
    </row>
    <row r="21" ht="15.75" spans="1:9">
      <c r="A21" s="356"/>
      <c r="B21" s="220" t="s">
        <v>140</v>
      </c>
      <c r="C21" s="156">
        <v>0</v>
      </c>
      <c r="D21" s="170">
        <v>0</v>
      </c>
      <c r="E21" s="176" t="s">
        <v>174</v>
      </c>
      <c r="F21" s="177"/>
      <c r="G21" s="177"/>
      <c r="H21" s="177"/>
      <c r="I21" s="205"/>
    </row>
    <row r="22" ht="15.75" spans="1:9">
      <c r="A22" s="356"/>
      <c r="B22" s="220" t="s">
        <v>136</v>
      </c>
      <c r="C22" s="156">
        <v>63</v>
      </c>
      <c r="D22" s="170">
        <v>390</v>
      </c>
      <c r="E22" s="176" t="s">
        <v>383</v>
      </c>
      <c r="F22" s="177"/>
      <c r="G22" s="177"/>
      <c r="H22" s="177"/>
      <c r="I22" s="205"/>
    </row>
    <row r="23" ht="15.75" spans="1:9">
      <c r="A23" s="356"/>
      <c r="B23" s="220" t="s">
        <v>142</v>
      </c>
      <c r="C23" s="156">
        <v>0</v>
      </c>
      <c r="D23" s="170">
        <v>0</v>
      </c>
      <c r="E23" s="176" t="s">
        <v>176</v>
      </c>
      <c r="F23" s="177"/>
      <c r="G23" s="177"/>
      <c r="H23" s="177"/>
      <c r="I23" s="205"/>
    </row>
    <row r="24" ht="15.75" spans="1:9">
      <c r="A24" s="356"/>
      <c r="B24" s="220" t="s">
        <v>143</v>
      </c>
      <c r="C24" s="156">
        <v>0.3</v>
      </c>
      <c r="D24" s="170">
        <v>3</v>
      </c>
      <c r="E24" s="176" t="s">
        <v>384</v>
      </c>
      <c r="F24" s="177"/>
      <c r="G24" s="177"/>
      <c r="H24" s="177"/>
      <c r="I24" s="205"/>
    </row>
    <row r="25" ht="15.75" spans="1:9">
      <c r="A25" s="356"/>
      <c r="B25" s="220" t="s">
        <v>385</v>
      </c>
      <c r="C25" s="156">
        <v>5</v>
      </c>
      <c r="D25" s="170">
        <v>50</v>
      </c>
      <c r="E25" s="176" t="s">
        <v>178</v>
      </c>
      <c r="F25" s="177"/>
      <c r="G25" s="177"/>
      <c r="H25" s="177"/>
      <c r="I25" s="205"/>
    </row>
    <row r="26" ht="16.5" spans="1:9">
      <c r="A26" s="356"/>
      <c r="B26" s="278" t="s">
        <v>386</v>
      </c>
      <c r="C26" s="156">
        <v>20</v>
      </c>
      <c r="D26" s="170">
        <v>200</v>
      </c>
      <c r="E26" s="362"/>
      <c r="F26" s="363"/>
      <c r="G26" s="363"/>
      <c r="H26" s="363"/>
      <c r="I26" s="376"/>
    </row>
    <row r="27" ht="15.75" spans="1:9">
      <c r="A27" s="356"/>
      <c r="B27" s="364" t="s">
        <v>387</v>
      </c>
      <c r="C27" s="156">
        <v>5</v>
      </c>
      <c r="D27" s="170">
        <v>50</v>
      </c>
      <c r="E27" s="362"/>
      <c r="F27" s="365"/>
      <c r="G27" s="365"/>
      <c r="H27" s="365"/>
      <c r="I27" s="376"/>
    </row>
    <row r="28" ht="16.5" spans="1:9">
      <c r="A28" s="356"/>
      <c r="B28" s="366" t="s">
        <v>144</v>
      </c>
      <c r="C28" s="156">
        <f>SUM(C8:C26)-C10</f>
        <v>195.4</v>
      </c>
      <c r="D28" s="170">
        <f>SUM(D8:D26)</f>
        <v>1954</v>
      </c>
      <c r="E28" s="176"/>
      <c r="F28" s="177"/>
      <c r="G28" s="177"/>
      <c r="H28" s="177"/>
      <c r="I28" s="205"/>
    </row>
    <row r="29" ht="16.5" spans="1:9">
      <c r="A29" s="359"/>
      <c r="B29" s="281" t="s">
        <v>288</v>
      </c>
      <c r="C29" s="185"/>
      <c r="D29" s="186"/>
      <c r="E29" s="186"/>
      <c r="F29" s="186"/>
      <c r="G29" s="186"/>
      <c r="H29" s="186"/>
      <c r="I29" s="208"/>
    </row>
    <row r="30" ht="15.75" spans="1:9">
      <c r="A30" s="367" t="s">
        <v>156</v>
      </c>
      <c r="B30" s="188"/>
      <c r="C30" s="188"/>
      <c r="D30" s="188"/>
      <c r="E30" s="188"/>
      <c r="F30" s="188"/>
      <c r="G30" s="188"/>
      <c r="H30" s="188"/>
      <c r="I30" s="209"/>
    </row>
    <row r="31" ht="15.75" spans="1:9">
      <c r="A31" s="368" t="s">
        <v>157</v>
      </c>
      <c r="B31" s="190"/>
      <c r="C31" s="190"/>
      <c r="D31" s="190"/>
      <c r="E31" s="190"/>
      <c r="F31" s="190"/>
      <c r="G31" s="190"/>
      <c r="H31" s="190"/>
      <c r="I31" s="210"/>
    </row>
    <row r="32" ht="14.25" spans="1:9">
      <c r="A32" s="191" t="s">
        <v>289</v>
      </c>
      <c r="B32" s="239"/>
      <c r="C32" s="239"/>
      <c r="D32" s="239"/>
      <c r="E32" s="239"/>
      <c r="F32" s="239"/>
      <c r="G32" s="239"/>
      <c r="H32" s="239"/>
      <c r="I32" s="250"/>
    </row>
    <row r="33" ht="14.25" spans="1:9">
      <c r="A33" s="193" t="s">
        <v>159</v>
      </c>
      <c r="B33" s="240"/>
      <c r="C33" s="240"/>
      <c r="D33" s="240"/>
      <c r="E33" s="240"/>
      <c r="F33" s="240"/>
      <c r="G33" s="240"/>
      <c r="H33" s="240"/>
      <c r="I33" s="251"/>
    </row>
    <row r="34" ht="14.25" spans="1:9">
      <c r="A34" s="191" t="s">
        <v>290</v>
      </c>
      <c r="B34" s="239"/>
      <c r="C34" s="239"/>
      <c r="D34" s="239"/>
      <c r="E34" s="239"/>
      <c r="F34" s="239"/>
      <c r="G34" s="239"/>
      <c r="H34" s="239"/>
      <c r="I34" s="250"/>
    </row>
    <row r="35" ht="14.25" spans="1:9">
      <c r="A35" s="193" t="s">
        <v>161</v>
      </c>
      <c r="B35" s="240"/>
      <c r="C35" s="240"/>
      <c r="D35" s="240"/>
      <c r="E35" s="240"/>
      <c r="F35" s="240"/>
      <c r="G35" s="240"/>
      <c r="H35" s="240"/>
      <c r="I35" s="251"/>
    </row>
    <row r="36" ht="15" spans="1:9">
      <c r="A36" s="369"/>
      <c r="B36" s="370"/>
      <c r="C36" s="371"/>
      <c r="D36" s="371"/>
      <c r="E36" s="371"/>
      <c r="F36" s="371"/>
      <c r="G36" s="371"/>
      <c r="H36" s="371"/>
      <c r="I36" s="377"/>
    </row>
  </sheetData>
  <mergeCells count="36">
    <mergeCell ref="A1:I1"/>
    <mergeCell ref="A2:I2"/>
    <mergeCell ref="C3:I3"/>
    <mergeCell ref="C4:I4"/>
    <mergeCell ref="C5:I5"/>
    <mergeCell ref="C6:I6"/>
    <mergeCell ref="E7:I7"/>
    <mergeCell ref="E8:I8"/>
    <mergeCell ref="E9:I9"/>
    <mergeCell ref="E10:I10"/>
    <mergeCell ref="E11:I11"/>
    <mergeCell ref="E12:I12"/>
    <mergeCell ref="B13:I13"/>
    <mergeCell ref="E14:I14"/>
    <mergeCell ref="E15:I15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E28:I28"/>
    <mergeCell ref="B29:I29"/>
    <mergeCell ref="A30:I30"/>
    <mergeCell ref="A31:I31"/>
    <mergeCell ref="A32:I32"/>
    <mergeCell ref="A33:I33"/>
    <mergeCell ref="A34:I34"/>
    <mergeCell ref="A35:I35"/>
    <mergeCell ref="A3:A6"/>
    <mergeCell ref="A7:A13"/>
    <mergeCell ref="A14:A29"/>
    <mergeCell ref="E16:I18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15"/>
  <sheetViews>
    <sheetView workbookViewId="0">
      <selection activeCell="M13" sqref="M13"/>
    </sheetView>
  </sheetViews>
  <sheetFormatPr defaultColWidth="9" defaultRowHeight="13.5"/>
  <cols>
    <col min="1" max="16384" width="9" style="147"/>
  </cols>
  <sheetData>
    <row r="1" ht="44.1" customHeight="1" spans="1:9">
      <c r="A1" s="615" t="s">
        <v>127</v>
      </c>
      <c r="B1" s="616"/>
      <c r="C1" s="616"/>
      <c r="D1" s="616"/>
      <c r="E1" s="616"/>
      <c r="F1" s="616"/>
      <c r="G1" s="616"/>
      <c r="H1" s="616"/>
      <c r="I1" s="624"/>
    </row>
    <row r="2" ht="20.1" customHeight="1" spans="1:9">
      <c r="A2" s="541" t="s">
        <v>128</v>
      </c>
      <c r="B2" s="542" t="s">
        <v>129</v>
      </c>
      <c r="C2" s="543" t="s">
        <v>130</v>
      </c>
      <c r="D2" s="542" t="s">
        <v>131</v>
      </c>
      <c r="E2" s="549" t="s">
        <v>132</v>
      </c>
      <c r="F2" s="544"/>
      <c r="G2" s="544"/>
      <c r="H2" s="544"/>
      <c r="I2" s="544"/>
    </row>
    <row r="3" ht="20.1" customHeight="1" spans="1:9">
      <c r="A3" s="541"/>
      <c r="B3" s="542" t="s">
        <v>133</v>
      </c>
      <c r="C3" s="545">
        <v>100</v>
      </c>
      <c r="D3" s="545">
        <v>600</v>
      </c>
      <c r="E3" s="617" t="s">
        <v>134</v>
      </c>
      <c r="F3" s="618"/>
      <c r="G3" s="618"/>
      <c r="H3" s="618"/>
      <c r="I3" s="625"/>
    </row>
    <row r="4" ht="20.1" customHeight="1" spans="1:9">
      <c r="A4" s="541"/>
      <c r="B4" s="542" t="s">
        <v>135</v>
      </c>
      <c r="C4" s="545"/>
      <c r="D4" s="545"/>
      <c r="E4" s="619"/>
      <c r="F4" s="620"/>
      <c r="G4" s="620"/>
      <c r="H4" s="620"/>
      <c r="I4" s="626"/>
    </row>
    <row r="5" ht="20.1" customHeight="1" spans="1:9">
      <c r="A5" s="541"/>
      <c r="B5" s="542" t="s">
        <v>136</v>
      </c>
      <c r="C5" s="545">
        <v>65</v>
      </c>
      <c r="D5" s="545">
        <v>390</v>
      </c>
      <c r="E5" s="619"/>
      <c r="F5" s="620"/>
      <c r="G5" s="620"/>
      <c r="H5" s="620"/>
      <c r="I5" s="626"/>
    </row>
    <row r="6" ht="20.1" customHeight="1" spans="1:9">
      <c r="A6" s="541"/>
      <c r="B6" s="542" t="s">
        <v>137</v>
      </c>
      <c r="C6" s="621">
        <v>0.4</v>
      </c>
      <c r="D6" s="545">
        <v>2.4</v>
      </c>
      <c r="E6" s="619"/>
      <c r="F6" s="620"/>
      <c r="G6" s="620"/>
      <c r="H6" s="620"/>
      <c r="I6" s="626"/>
    </row>
    <row r="7" ht="20.1" customHeight="1" spans="1:9">
      <c r="A7" s="541"/>
      <c r="B7" s="542" t="s">
        <v>138</v>
      </c>
      <c r="C7" s="545">
        <v>1</v>
      </c>
      <c r="D7" s="545">
        <v>6</v>
      </c>
      <c r="E7" s="619"/>
      <c r="F7" s="620"/>
      <c r="G7" s="620"/>
      <c r="H7" s="620"/>
      <c r="I7" s="626"/>
    </row>
    <row r="8" ht="20.1" customHeight="1" spans="1:9">
      <c r="A8" s="541"/>
      <c r="B8" s="542" t="s">
        <v>139</v>
      </c>
      <c r="C8" s="545">
        <v>0</v>
      </c>
      <c r="D8" s="545">
        <f>(D$4+D$5)*C8/100</f>
        <v>0</v>
      </c>
      <c r="E8" s="619"/>
      <c r="F8" s="620"/>
      <c r="G8" s="620"/>
      <c r="H8" s="620"/>
      <c r="I8" s="626"/>
    </row>
    <row r="9" ht="20.1" customHeight="1" spans="1:9">
      <c r="A9" s="541"/>
      <c r="B9" s="542" t="s">
        <v>140</v>
      </c>
      <c r="C9" s="545">
        <v>5</v>
      </c>
      <c r="D9" s="545">
        <v>30</v>
      </c>
      <c r="E9" s="619"/>
      <c r="F9" s="620"/>
      <c r="G9" s="620"/>
      <c r="H9" s="620"/>
      <c r="I9" s="626"/>
    </row>
    <row r="10" ht="20.1" customHeight="1" spans="1:9">
      <c r="A10" s="541"/>
      <c r="B10" s="542" t="s">
        <v>141</v>
      </c>
      <c r="C10" s="545">
        <v>0</v>
      </c>
      <c r="D10" s="545">
        <f>(D$4+D$5)*C10/100</f>
        <v>0</v>
      </c>
      <c r="E10" s="619"/>
      <c r="F10" s="620"/>
      <c r="G10" s="620"/>
      <c r="H10" s="620"/>
      <c r="I10" s="626"/>
    </row>
    <row r="11" ht="20.1" customHeight="1" spans="1:9">
      <c r="A11" s="541"/>
      <c r="B11" s="542" t="s">
        <v>142</v>
      </c>
      <c r="C11" s="545">
        <v>0</v>
      </c>
      <c r="D11" s="545">
        <f>(D$4+D$5)*C11/100</f>
        <v>0</v>
      </c>
      <c r="E11" s="619"/>
      <c r="F11" s="620"/>
      <c r="G11" s="620"/>
      <c r="H11" s="620"/>
      <c r="I11" s="626"/>
    </row>
    <row r="12" ht="20.1" customHeight="1" spans="1:9">
      <c r="A12" s="541"/>
      <c r="B12" s="542" t="s">
        <v>143</v>
      </c>
      <c r="C12" s="545">
        <v>0</v>
      </c>
      <c r="D12" s="545">
        <f>(D$4+D$5)*C12/100</f>
        <v>0</v>
      </c>
      <c r="E12" s="619"/>
      <c r="F12" s="620"/>
      <c r="G12" s="620"/>
      <c r="H12" s="620"/>
      <c r="I12" s="626"/>
    </row>
    <row r="13" ht="20.1" customHeight="1" spans="1:9">
      <c r="A13" s="541"/>
      <c r="B13" s="542"/>
      <c r="C13" s="545"/>
      <c r="D13" s="545">
        <f>(D$4+D$5)*C13/100</f>
        <v>0</v>
      </c>
      <c r="E13" s="619"/>
      <c r="F13" s="620"/>
      <c r="G13" s="620"/>
      <c r="H13" s="620"/>
      <c r="I13" s="626"/>
    </row>
    <row r="14" ht="20.1" customHeight="1" spans="1:9">
      <c r="A14" s="541"/>
      <c r="B14" s="542" t="s">
        <v>144</v>
      </c>
      <c r="C14" s="545">
        <f>SUM(C3:C13)</f>
        <v>171.4</v>
      </c>
      <c r="D14" s="545">
        <f>SUM(D3:D13)</f>
        <v>1028.4</v>
      </c>
      <c r="E14" s="622"/>
      <c r="F14" s="623"/>
      <c r="G14" s="623"/>
      <c r="H14" s="623"/>
      <c r="I14" s="627"/>
    </row>
    <row r="15" ht="24" customHeight="1" spans="1:9">
      <c r="A15" s="421" t="s">
        <v>145</v>
      </c>
      <c r="B15" s="421"/>
      <c r="C15" s="421"/>
      <c r="D15" s="421"/>
      <c r="E15" s="420"/>
      <c r="F15" s="420"/>
      <c r="G15" s="420"/>
      <c r="H15" s="420"/>
      <c r="I15" s="420"/>
    </row>
  </sheetData>
  <mergeCells count="5">
    <mergeCell ref="A1:I1"/>
    <mergeCell ref="E2:I2"/>
    <mergeCell ref="A15:D15"/>
    <mergeCell ref="A2:A14"/>
    <mergeCell ref="E3:I14"/>
  </mergeCells>
  <pageMargins left="0.75" right="0.75" top="1" bottom="1" header="0.511805555555556" footer="0.511805555555556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tabColor indexed="13"/>
  </sheetPr>
  <dimension ref="A2:I53"/>
  <sheetViews>
    <sheetView zoomScale="160" zoomScaleNormal="160" topLeftCell="A6" workbookViewId="0">
      <selection activeCell="E21" sqref="E21:I21"/>
    </sheetView>
  </sheetViews>
  <sheetFormatPr defaultColWidth="9" defaultRowHeight="14.25"/>
  <cols>
    <col min="1" max="1" width="3" style="288" customWidth="1"/>
    <col min="2" max="2" width="7.375" style="285" customWidth="1"/>
    <col min="3" max="3" width="7.25833333333333" style="288" customWidth="1"/>
    <col min="4" max="4" width="7.875" style="288" customWidth="1"/>
    <col min="5" max="5" width="8.125" style="288" customWidth="1"/>
    <col min="6" max="7" width="9.5" style="288" customWidth="1"/>
    <col min="8" max="8" width="10.125" style="288" customWidth="1"/>
    <col min="9" max="9" width="17" style="288" customWidth="1"/>
    <col min="10" max="16384" width="9" style="288"/>
  </cols>
  <sheetData>
    <row r="2" ht="57" customHeight="1" spans="1:9">
      <c r="A2" s="289" t="s">
        <v>388</v>
      </c>
      <c r="B2" s="290"/>
      <c r="C2" s="290"/>
      <c r="D2" s="290"/>
      <c r="E2" s="290"/>
      <c r="F2" s="290"/>
      <c r="G2" s="290"/>
      <c r="H2" s="290"/>
      <c r="I2" s="334"/>
    </row>
    <row r="3" ht="17.1" customHeight="1" spans="1:9">
      <c r="A3" s="291" t="s">
        <v>311</v>
      </c>
      <c r="B3" s="292"/>
      <c r="C3" s="292"/>
      <c r="D3" s="292"/>
      <c r="E3" s="292"/>
      <c r="F3" s="292"/>
      <c r="G3" s="292"/>
      <c r="H3" s="292"/>
      <c r="I3" s="335"/>
    </row>
    <row r="4" ht="17.1" customHeight="1" spans="1:9">
      <c r="A4" s="293" t="s">
        <v>271</v>
      </c>
      <c r="B4" s="294">
        <v>1</v>
      </c>
      <c r="C4" s="295" t="s">
        <v>389</v>
      </c>
      <c r="D4" s="296"/>
      <c r="E4" s="296"/>
      <c r="F4" s="296"/>
      <c r="G4" s="296"/>
      <c r="H4" s="296"/>
      <c r="I4" s="296"/>
    </row>
    <row r="5" ht="17.1" customHeight="1" spans="1:9">
      <c r="A5" s="297"/>
      <c r="B5" s="298">
        <v>2</v>
      </c>
      <c r="C5" s="299" t="s">
        <v>390</v>
      </c>
      <c r="D5" s="300"/>
      <c r="E5" s="300"/>
      <c r="F5" s="300"/>
      <c r="G5" s="300"/>
      <c r="H5" s="300"/>
      <c r="I5" s="300"/>
    </row>
    <row r="6" ht="17.1" customHeight="1" spans="1:9">
      <c r="A6" s="297"/>
      <c r="B6" s="294">
        <v>3</v>
      </c>
      <c r="C6" s="299" t="s">
        <v>391</v>
      </c>
      <c r="D6" s="300"/>
      <c r="E6" s="300"/>
      <c r="F6" s="300"/>
      <c r="G6" s="300"/>
      <c r="H6" s="300"/>
      <c r="I6" s="300"/>
    </row>
    <row r="7" ht="17.1" customHeight="1" spans="1:9">
      <c r="A7" s="297"/>
      <c r="B7" s="294">
        <v>4</v>
      </c>
      <c r="C7" s="301"/>
      <c r="D7" s="302"/>
      <c r="E7" s="302"/>
      <c r="F7" s="302"/>
      <c r="G7" s="302"/>
      <c r="H7" s="302"/>
      <c r="I7" s="336"/>
    </row>
    <row r="8" s="285" customFormat="1" ht="17.1" customHeight="1" spans="1:9">
      <c r="A8" s="303" t="s">
        <v>128</v>
      </c>
      <c r="B8" s="304" t="s">
        <v>129</v>
      </c>
      <c r="C8" s="305" t="s">
        <v>130</v>
      </c>
      <c r="D8" s="304" t="s">
        <v>131</v>
      </c>
      <c r="E8" s="306" t="s">
        <v>147</v>
      </c>
      <c r="F8" s="307"/>
      <c r="G8" s="307"/>
      <c r="H8" s="307"/>
      <c r="I8" s="337"/>
    </row>
    <row r="9" ht="17.1" customHeight="1" spans="1:9">
      <c r="A9" s="303"/>
      <c r="B9" s="308" t="s">
        <v>133</v>
      </c>
      <c r="C9" s="298">
        <v>100</v>
      </c>
      <c r="D9" s="298">
        <v>800</v>
      </c>
      <c r="E9" s="309" t="s">
        <v>392</v>
      </c>
      <c r="F9" s="310"/>
      <c r="G9" s="310"/>
      <c r="H9" s="310"/>
      <c r="I9" s="338"/>
    </row>
    <row r="10" ht="17.1" customHeight="1" spans="1:9">
      <c r="A10" s="303"/>
      <c r="B10" s="308" t="s">
        <v>135</v>
      </c>
      <c r="C10" s="298"/>
      <c r="D10" s="298"/>
      <c r="E10" s="311" t="s">
        <v>393</v>
      </c>
      <c r="F10" s="312"/>
      <c r="G10" s="312"/>
      <c r="H10" s="312"/>
      <c r="I10" s="339"/>
    </row>
    <row r="11" ht="17.1" customHeight="1" spans="1:9">
      <c r="A11" s="303"/>
      <c r="B11" s="308" t="s">
        <v>136</v>
      </c>
      <c r="C11" s="298"/>
      <c r="D11" s="298">
        <f t="shared" ref="D11:D17" si="0">(D$9+D$10)*C11/100</f>
        <v>0</v>
      </c>
      <c r="E11" s="313"/>
      <c r="F11" s="312"/>
      <c r="G11" s="312"/>
      <c r="H11" s="312"/>
      <c r="I11" s="339"/>
    </row>
    <row r="12" ht="17.1" customHeight="1" spans="1:9">
      <c r="A12" s="303"/>
      <c r="B12" s="308" t="s">
        <v>137</v>
      </c>
      <c r="C12" s="314">
        <v>2</v>
      </c>
      <c r="D12" s="298">
        <f t="shared" si="0"/>
        <v>16</v>
      </c>
      <c r="E12" s="313"/>
      <c r="F12" s="312"/>
      <c r="G12" s="312"/>
      <c r="H12" s="312"/>
      <c r="I12" s="339"/>
    </row>
    <row r="13" ht="17.1" customHeight="1" spans="1:9">
      <c r="A13" s="303"/>
      <c r="B13" s="308" t="s">
        <v>138</v>
      </c>
      <c r="C13" s="298">
        <v>1.5</v>
      </c>
      <c r="D13" s="298">
        <f t="shared" si="0"/>
        <v>12</v>
      </c>
      <c r="E13" s="313"/>
      <c r="F13" s="312"/>
      <c r="G13" s="312"/>
      <c r="H13" s="312"/>
      <c r="I13" s="339"/>
    </row>
    <row r="14" ht="17.1" customHeight="1" spans="1:9">
      <c r="A14" s="303"/>
      <c r="B14" s="308" t="s">
        <v>139</v>
      </c>
      <c r="C14" s="298">
        <v>11</v>
      </c>
      <c r="D14" s="298">
        <f t="shared" si="0"/>
        <v>88</v>
      </c>
      <c r="E14" s="315" t="s">
        <v>394</v>
      </c>
      <c r="F14" s="316"/>
      <c r="G14" s="316"/>
      <c r="H14" s="316"/>
      <c r="I14" s="340"/>
    </row>
    <row r="15" ht="17.1" customHeight="1" spans="1:9">
      <c r="A15" s="303"/>
      <c r="B15" s="308" t="s">
        <v>140</v>
      </c>
      <c r="C15" s="298">
        <v>45</v>
      </c>
      <c r="D15" s="298">
        <f t="shared" si="0"/>
        <v>360</v>
      </c>
      <c r="E15" s="317" t="s">
        <v>395</v>
      </c>
      <c r="F15" s="318"/>
      <c r="G15" s="318"/>
      <c r="H15" s="318"/>
      <c r="I15" s="341"/>
    </row>
    <row r="16" ht="17.1" customHeight="1" spans="1:9">
      <c r="A16" s="303"/>
      <c r="B16" s="308" t="s">
        <v>141</v>
      </c>
      <c r="C16" s="298">
        <v>60</v>
      </c>
      <c r="D16" s="319">
        <f t="shared" si="0"/>
        <v>480</v>
      </c>
      <c r="E16" s="313"/>
      <c r="F16" s="312"/>
      <c r="G16" s="312"/>
      <c r="H16" s="312"/>
      <c r="I16" s="339"/>
    </row>
    <row r="17" ht="17.1" customHeight="1" spans="1:9">
      <c r="A17" s="303"/>
      <c r="B17" s="308" t="s">
        <v>142</v>
      </c>
      <c r="C17" s="298">
        <v>11</v>
      </c>
      <c r="D17" s="298">
        <f t="shared" si="0"/>
        <v>88</v>
      </c>
      <c r="E17" s="320"/>
      <c r="F17" s="321"/>
      <c r="G17" s="321"/>
      <c r="H17" s="321"/>
      <c r="I17" s="342"/>
    </row>
    <row r="18" ht="17.1" customHeight="1" spans="1:9">
      <c r="A18" s="303"/>
      <c r="B18" s="308" t="s">
        <v>143</v>
      </c>
      <c r="C18" s="298"/>
      <c r="D18" s="298"/>
      <c r="E18" s="315" t="s">
        <v>254</v>
      </c>
      <c r="F18" s="316"/>
      <c r="G18" s="316"/>
      <c r="H18" s="316"/>
      <c r="I18" s="340"/>
    </row>
    <row r="19" ht="17.1" customHeight="1" spans="1:9">
      <c r="A19" s="303"/>
      <c r="B19" s="322"/>
      <c r="C19" s="298"/>
      <c r="D19" s="298"/>
      <c r="E19" s="315" t="s">
        <v>396</v>
      </c>
      <c r="F19" s="316"/>
      <c r="G19" s="316"/>
      <c r="H19" s="316"/>
      <c r="I19" s="340"/>
    </row>
    <row r="20" ht="17.1" customHeight="1" spans="1:9">
      <c r="A20" s="303"/>
      <c r="B20" s="308" t="s">
        <v>144</v>
      </c>
      <c r="C20" s="298">
        <f>SUM(C9:C19)</f>
        <v>230.5</v>
      </c>
      <c r="D20" s="298">
        <f>SUM(D9:D19)</f>
        <v>1844</v>
      </c>
      <c r="E20" s="315" t="s">
        <v>397</v>
      </c>
      <c r="F20" s="316"/>
      <c r="G20" s="316"/>
      <c r="H20" s="316"/>
      <c r="I20" s="340"/>
    </row>
    <row r="21" ht="17.1" customHeight="1" spans="1:9">
      <c r="A21" s="303"/>
      <c r="B21" s="323" t="s">
        <v>398</v>
      </c>
      <c r="C21" s="324"/>
      <c r="D21" s="325"/>
      <c r="E21" s="315" t="s">
        <v>399</v>
      </c>
      <c r="F21" s="316"/>
      <c r="G21" s="316"/>
      <c r="H21" s="316"/>
      <c r="I21" s="340"/>
    </row>
    <row r="22" s="286" customFormat="1" ht="17.1" customHeight="1" spans="1:9">
      <c r="A22" s="293"/>
      <c r="B22" s="326" t="s">
        <v>321</v>
      </c>
      <c r="C22" s="326"/>
      <c r="D22" s="327"/>
      <c r="E22" s="327"/>
      <c r="F22" s="327"/>
      <c r="G22" s="327"/>
      <c r="H22" s="327"/>
      <c r="I22" s="327"/>
    </row>
    <row r="23" s="286" customFormat="1" ht="17.1" customHeight="1" spans="1:9">
      <c r="A23" s="328" t="s">
        <v>400</v>
      </c>
      <c r="B23" s="329"/>
      <c r="C23" s="329"/>
      <c r="D23" s="329"/>
      <c r="E23" s="329"/>
      <c r="F23" s="329"/>
      <c r="G23" s="329"/>
      <c r="H23" s="329"/>
      <c r="I23" s="343"/>
    </row>
    <row r="24" s="286" customFormat="1" ht="17.1" customHeight="1" spans="1:9">
      <c r="A24" s="330" t="s">
        <v>401</v>
      </c>
      <c r="B24" s="331"/>
      <c r="C24" s="331"/>
      <c r="D24" s="331"/>
      <c r="E24" s="331"/>
      <c r="F24" s="331"/>
      <c r="G24" s="331"/>
      <c r="H24" s="331"/>
      <c r="I24" s="344"/>
    </row>
    <row r="25" s="287" customFormat="1" ht="17.1" customHeight="1" spans="1:9">
      <c r="A25" s="328" t="s">
        <v>289</v>
      </c>
      <c r="B25" s="329"/>
      <c r="C25" s="329"/>
      <c r="D25" s="329"/>
      <c r="E25" s="329"/>
      <c r="F25" s="329"/>
      <c r="G25" s="329"/>
      <c r="H25" s="329"/>
      <c r="I25" s="343"/>
    </row>
    <row r="26" s="286" customFormat="1" ht="17.1" customHeight="1" spans="1:9">
      <c r="A26" s="332" t="s">
        <v>159</v>
      </c>
      <c r="B26" s="333"/>
      <c r="C26" s="333"/>
      <c r="D26" s="333"/>
      <c r="E26" s="333"/>
      <c r="F26" s="333"/>
      <c r="G26" s="333"/>
      <c r="H26" s="333"/>
      <c r="I26" s="345"/>
    </row>
    <row r="27" ht="17.1" customHeight="1" spans="1:9">
      <c r="A27" s="328" t="s">
        <v>290</v>
      </c>
      <c r="B27" s="329"/>
      <c r="C27" s="329"/>
      <c r="D27" s="329"/>
      <c r="E27" s="329"/>
      <c r="F27" s="329"/>
      <c r="G27" s="329"/>
      <c r="H27" s="329"/>
      <c r="I27" s="343"/>
    </row>
    <row r="28" ht="17.1" customHeight="1" spans="1:9">
      <c r="A28" s="332" t="s">
        <v>161</v>
      </c>
      <c r="B28" s="333"/>
      <c r="C28" s="333"/>
      <c r="D28" s="333"/>
      <c r="E28" s="333"/>
      <c r="F28" s="333"/>
      <c r="G28" s="333"/>
      <c r="H28" s="333"/>
      <c r="I28" s="345"/>
    </row>
    <row r="29" spans="2:2">
      <c r="B29" s="288"/>
    </row>
    <row r="30" spans="2:2">
      <c r="B30" s="288"/>
    </row>
    <row r="31" spans="2:2">
      <c r="B31" s="288"/>
    </row>
    <row r="32" spans="2:2">
      <c r="B32" s="288"/>
    </row>
    <row r="33" spans="2:2">
      <c r="B33" s="288"/>
    </row>
    <row r="34" spans="2:2">
      <c r="B34" s="288"/>
    </row>
    <row r="35" spans="2:2">
      <c r="B35" s="288"/>
    </row>
    <row r="36" spans="2:2">
      <c r="B36" s="288"/>
    </row>
    <row r="37" spans="2:2">
      <c r="B37" s="288"/>
    </row>
    <row r="38" spans="2:2">
      <c r="B38" s="288"/>
    </row>
    <row r="39" spans="2:2">
      <c r="B39" s="288"/>
    </row>
    <row r="40" spans="2:2">
      <c r="B40" s="288"/>
    </row>
    <row r="41" spans="2:2">
      <c r="B41" s="288"/>
    </row>
    <row r="42" spans="2:2">
      <c r="B42" s="288"/>
    </row>
    <row r="43" spans="2:2">
      <c r="B43" s="288"/>
    </row>
    <row r="44" spans="2:2">
      <c r="B44" s="288"/>
    </row>
    <row r="45" spans="2:2">
      <c r="B45" s="288"/>
    </row>
    <row r="46" spans="2:2">
      <c r="B46" s="288"/>
    </row>
    <row r="47" spans="2:2">
      <c r="B47" s="288"/>
    </row>
    <row r="48" spans="2:2">
      <c r="B48" s="288"/>
    </row>
    <row r="49" spans="2:2">
      <c r="B49" s="288"/>
    </row>
    <row r="50" spans="2:2">
      <c r="B50" s="288"/>
    </row>
    <row r="51" spans="2:2">
      <c r="B51" s="288"/>
    </row>
    <row r="52" spans="2:2">
      <c r="B52" s="288"/>
    </row>
    <row r="53" spans="2:2">
      <c r="B53" s="288"/>
    </row>
  </sheetData>
  <mergeCells count="19">
    <mergeCell ref="A2:I2"/>
    <mergeCell ref="A3:I3"/>
    <mergeCell ref="C4:I4"/>
    <mergeCell ref="C5:I5"/>
    <mergeCell ref="C6:I6"/>
    <mergeCell ref="C7:I7"/>
    <mergeCell ref="E8:I8"/>
    <mergeCell ref="E9:I9"/>
    <mergeCell ref="E14:I14"/>
    <mergeCell ref="E18:I18"/>
    <mergeCell ref="E19:I19"/>
    <mergeCell ref="E20:I20"/>
    <mergeCell ref="B21:D21"/>
    <mergeCell ref="E21:I21"/>
    <mergeCell ref="B22:I22"/>
    <mergeCell ref="A4:A7"/>
    <mergeCell ref="A8:A22"/>
    <mergeCell ref="E10:I13"/>
    <mergeCell ref="E15:I17"/>
  </mergeCells>
  <pageMargins left="0.75" right="0.75" top="0.979166666666667" bottom="0.979166666666667" header="0.509027777777778" footer="0.509027777777778"/>
  <pageSetup paperSize="9" orientation="portrait"/>
  <headerFooter alignWithMargins="0">
    <oddHeader>&amp;C&amp;G</oddHeader>
    <oddFooter>&amp;C广东省华美职业培训学校http://www.hmhbxx.com; Email:gdhmhb@163.com；020-87226011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I29"/>
  <sheetViews>
    <sheetView workbookViewId="0">
      <selection activeCell="C18" sqref="C18"/>
    </sheetView>
  </sheetViews>
  <sheetFormatPr defaultColWidth="9" defaultRowHeight="13.5"/>
  <cols>
    <col min="1" max="8" width="9" style="147"/>
    <col min="9" max="9" width="19.7583333333333" style="147" customWidth="1"/>
    <col min="10" max="16384" width="9" style="147"/>
  </cols>
  <sheetData>
    <row r="1" ht="48" customHeight="1" spans="1:9">
      <c r="A1" s="214" t="s">
        <v>402</v>
      </c>
      <c r="B1" s="215"/>
      <c r="C1" s="215"/>
      <c r="D1" s="215"/>
      <c r="E1" s="215"/>
      <c r="F1" s="215"/>
      <c r="G1" s="215"/>
      <c r="H1" s="215"/>
      <c r="I1" s="242"/>
    </row>
    <row r="2" ht="16.5" spans="1:9">
      <c r="A2" s="253" t="s">
        <v>372</v>
      </c>
      <c r="B2" s="254"/>
      <c r="C2" s="151"/>
      <c r="D2" s="151"/>
      <c r="E2" s="151"/>
      <c r="F2" s="151"/>
      <c r="G2" s="151"/>
      <c r="H2" s="151"/>
      <c r="I2" s="198"/>
    </row>
    <row r="3" ht="15.75" spans="1:9">
      <c r="A3" s="255" t="s">
        <v>271</v>
      </c>
      <c r="B3" s="256">
        <v>1</v>
      </c>
      <c r="C3" s="257" t="s">
        <v>403</v>
      </c>
      <c r="D3" s="154"/>
      <c r="E3" s="154"/>
      <c r="F3" s="154"/>
      <c r="G3" s="154"/>
      <c r="H3" s="154"/>
      <c r="I3" s="199"/>
    </row>
    <row r="4" ht="15.75" spans="1:9">
      <c r="A4" s="258"/>
      <c r="B4" s="259">
        <v>2</v>
      </c>
      <c r="C4" s="260" t="s">
        <v>273</v>
      </c>
      <c r="D4" s="157"/>
      <c r="E4" s="157"/>
      <c r="F4" s="157"/>
      <c r="G4" s="157"/>
      <c r="H4" s="157"/>
      <c r="I4" s="200"/>
    </row>
    <row r="5" ht="15.75" spans="1:9">
      <c r="A5" s="258"/>
      <c r="B5" s="259">
        <v>3</v>
      </c>
      <c r="C5" s="260" t="s">
        <v>274</v>
      </c>
      <c r="D5" s="157"/>
      <c r="E5" s="157"/>
      <c r="F5" s="157"/>
      <c r="G5" s="157"/>
      <c r="H5" s="157"/>
      <c r="I5" s="200"/>
    </row>
    <row r="6" ht="16.5" spans="1:9">
      <c r="A6" s="261"/>
      <c r="B6" s="262">
        <v>4</v>
      </c>
      <c r="C6" s="161" t="s">
        <v>404</v>
      </c>
      <c r="D6" s="161"/>
      <c r="E6" s="161"/>
      <c r="F6" s="161"/>
      <c r="G6" s="161"/>
      <c r="H6" s="161"/>
      <c r="I6" s="201"/>
    </row>
    <row r="7" ht="16.5" spans="1:9">
      <c r="A7" s="263" t="s">
        <v>128</v>
      </c>
      <c r="B7" s="264" t="s">
        <v>129</v>
      </c>
      <c r="C7" s="265" t="s">
        <v>130</v>
      </c>
      <c r="D7" s="266" t="s">
        <v>131</v>
      </c>
      <c r="E7" s="267" t="s">
        <v>147</v>
      </c>
      <c r="F7" s="268"/>
      <c r="G7" s="268"/>
      <c r="H7" s="268"/>
      <c r="I7" s="282"/>
    </row>
    <row r="8" ht="15.75" spans="1:9">
      <c r="A8" s="269"/>
      <c r="B8" s="217" t="s">
        <v>133</v>
      </c>
      <c r="C8" s="153">
        <v>90</v>
      </c>
      <c r="D8" s="270">
        <v>900</v>
      </c>
      <c r="E8" s="224" t="s">
        <v>405</v>
      </c>
      <c r="F8" s="225"/>
      <c r="G8" s="225"/>
      <c r="H8" s="225"/>
      <c r="I8" s="245"/>
    </row>
    <row r="9" ht="15.75" spans="1:9">
      <c r="A9" s="269"/>
      <c r="B9" s="220" t="s">
        <v>135</v>
      </c>
      <c r="C9" s="156">
        <v>10</v>
      </c>
      <c r="D9" s="170">
        <v>100</v>
      </c>
      <c r="E9" s="174" t="s">
        <v>406</v>
      </c>
      <c r="F9" s="175"/>
      <c r="G9" s="175"/>
      <c r="H9" s="175"/>
      <c r="I9" s="204"/>
    </row>
    <row r="10" ht="15.75" spans="1:9">
      <c r="A10" s="269"/>
      <c r="B10" s="220" t="s">
        <v>407</v>
      </c>
      <c r="C10" s="156">
        <v>52</v>
      </c>
      <c r="D10" s="170">
        <f ca="1" t="shared" ref="D10:D17" si="0">($D$10+$D$9)*$C10/100</f>
        <v>520</v>
      </c>
      <c r="E10" s="174"/>
      <c r="F10" s="175"/>
      <c r="G10" s="175"/>
      <c r="H10" s="175"/>
      <c r="I10" s="204"/>
    </row>
    <row r="11" ht="15.75" spans="1:9">
      <c r="A11" s="269"/>
      <c r="B11" s="220" t="s">
        <v>137</v>
      </c>
      <c r="C11" s="156">
        <v>1.5</v>
      </c>
      <c r="D11" s="170">
        <f ca="1" t="shared" si="0"/>
        <v>15</v>
      </c>
      <c r="E11" s="174"/>
      <c r="F11" s="175"/>
      <c r="G11" s="175"/>
      <c r="H11" s="175"/>
      <c r="I11" s="204"/>
    </row>
    <row r="12" ht="15.75" spans="1:9">
      <c r="A12" s="269"/>
      <c r="B12" s="220" t="s">
        <v>138</v>
      </c>
      <c r="C12" s="156">
        <v>1.5</v>
      </c>
      <c r="D12" s="170">
        <f ca="1" t="shared" si="0"/>
        <v>15</v>
      </c>
      <c r="E12" s="174"/>
      <c r="F12" s="175"/>
      <c r="G12" s="175"/>
      <c r="H12" s="175"/>
      <c r="I12" s="204"/>
    </row>
    <row r="13" ht="15.75" spans="1:9">
      <c r="A13" s="269"/>
      <c r="B13" s="220" t="s">
        <v>139</v>
      </c>
      <c r="C13" s="156">
        <v>10</v>
      </c>
      <c r="D13" s="170">
        <f ca="1" t="shared" si="0"/>
        <v>100</v>
      </c>
      <c r="E13" s="176" t="s">
        <v>408</v>
      </c>
      <c r="F13" s="177"/>
      <c r="G13" s="177"/>
      <c r="H13" s="177"/>
      <c r="I13" s="205"/>
    </row>
    <row r="14" ht="15.75" spans="1:9">
      <c r="A14" s="269"/>
      <c r="B14" s="220" t="s">
        <v>140</v>
      </c>
      <c r="C14" s="156">
        <v>8</v>
      </c>
      <c r="D14" s="170">
        <f ca="1" t="shared" si="0"/>
        <v>80</v>
      </c>
      <c r="E14" s="224" t="s">
        <v>409</v>
      </c>
      <c r="F14" s="225"/>
      <c r="G14" s="225"/>
      <c r="H14" s="225"/>
      <c r="I14" s="245"/>
    </row>
    <row r="15" ht="15.75" spans="1:9">
      <c r="A15" s="269"/>
      <c r="B15" s="220" t="s">
        <v>141</v>
      </c>
      <c r="C15" s="156">
        <v>10</v>
      </c>
      <c r="D15" s="170">
        <f ca="1" t="shared" si="0"/>
        <v>100</v>
      </c>
      <c r="E15" s="226" t="s">
        <v>410</v>
      </c>
      <c r="F15" s="227"/>
      <c r="G15" s="227"/>
      <c r="H15" s="227"/>
      <c r="I15" s="246"/>
    </row>
    <row r="16" ht="15.75" spans="1:9">
      <c r="A16" s="269"/>
      <c r="B16" s="220" t="s">
        <v>142</v>
      </c>
      <c r="C16" s="156">
        <v>3</v>
      </c>
      <c r="D16" s="170">
        <f ca="1" t="shared" si="0"/>
        <v>30</v>
      </c>
      <c r="E16" s="228"/>
      <c r="F16" s="227"/>
      <c r="G16" s="227"/>
      <c r="H16" s="227"/>
      <c r="I16" s="246"/>
    </row>
    <row r="17" ht="15.75" spans="1:9">
      <c r="A17" s="269"/>
      <c r="B17" s="220" t="s">
        <v>143</v>
      </c>
      <c r="C17" s="156">
        <v>0.5</v>
      </c>
      <c r="D17" s="170">
        <f ca="1" t="shared" si="0"/>
        <v>5</v>
      </c>
      <c r="E17" s="226" t="s">
        <v>411</v>
      </c>
      <c r="F17" s="227"/>
      <c r="G17" s="227"/>
      <c r="H17" s="227"/>
      <c r="I17" s="246"/>
    </row>
    <row r="18" ht="15.75" spans="1:9">
      <c r="A18" s="269"/>
      <c r="B18" s="271"/>
      <c r="C18" s="272"/>
      <c r="D18" s="273"/>
      <c r="E18" s="228"/>
      <c r="F18" s="227"/>
      <c r="G18" s="227"/>
      <c r="H18" s="227"/>
      <c r="I18" s="246"/>
    </row>
    <row r="19" ht="15.75" spans="1:9">
      <c r="A19" s="269"/>
      <c r="B19" s="274" t="s">
        <v>412</v>
      </c>
      <c r="C19" s="156">
        <v>50</v>
      </c>
      <c r="D19" s="170">
        <v>500</v>
      </c>
      <c r="E19" s="226" t="s">
        <v>413</v>
      </c>
      <c r="F19" s="227"/>
      <c r="G19" s="227"/>
      <c r="H19" s="227"/>
      <c r="I19" s="246"/>
    </row>
    <row r="20" ht="15.75" spans="1:9">
      <c r="A20" s="269"/>
      <c r="B20" s="275"/>
      <c r="C20" s="156"/>
      <c r="D20" s="170"/>
      <c r="E20" s="228"/>
      <c r="F20" s="227"/>
      <c r="G20" s="227"/>
      <c r="H20" s="227"/>
      <c r="I20" s="246"/>
    </row>
    <row r="21" ht="15.75" spans="1:9">
      <c r="A21" s="269"/>
      <c r="B21" s="220"/>
      <c r="C21" s="156"/>
      <c r="D21" s="170"/>
      <c r="E21" s="276" t="s">
        <v>414</v>
      </c>
      <c r="F21" s="277"/>
      <c r="G21" s="277"/>
      <c r="H21" s="277"/>
      <c r="I21" s="283"/>
    </row>
    <row r="22" ht="16.5" spans="1:9">
      <c r="A22" s="269"/>
      <c r="B22" s="278" t="s">
        <v>144</v>
      </c>
      <c r="C22" s="156">
        <f>SUM(C8:C21)</f>
        <v>236.5</v>
      </c>
      <c r="D22" s="170">
        <f ca="1">SUM(D8:D21)</f>
        <v>2365</v>
      </c>
      <c r="E22" s="279"/>
      <c r="F22" s="280"/>
      <c r="G22" s="280"/>
      <c r="H22" s="280"/>
      <c r="I22" s="284"/>
    </row>
    <row r="23" ht="16.5" spans="1:9">
      <c r="A23" s="236"/>
      <c r="B23" s="281" t="s">
        <v>277</v>
      </c>
      <c r="C23" s="185"/>
      <c r="D23" s="186"/>
      <c r="E23" s="186"/>
      <c r="F23" s="186"/>
      <c r="G23" s="186"/>
      <c r="H23" s="186"/>
      <c r="I23" s="208"/>
    </row>
    <row r="24" ht="14.25" spans="1:9">
      <c r="A24" s="187" t="s">
        <v>400</v>
      </c>
      <c r="B24" s="237"/>
      <c r="C24" s="237"/>
      <c r="D24" s="237"/>
      <c r="E24" s="237"/>
      <c r="F24" s="237"/>
      <c r="G24" s="237"/>
      <c r="H24" s="237"/>
      <c r="I24" s="248"/>
    </row>
    <row r="25" ht="14.25" spans="1:9">
      <c r="A25" s="189" t="s">
        <v>415</v>
      </c>
      <c r="B25" s="238"/>
      <c r="C25" s="238"/>
      <c r="D25" s="238"/>
      <c r="E25" s="238"/>
      <c r="F25" s="238"/>
      <c r="G25" s="238"/>
      <c r="H25" s="238"/>
      <c r="I25" s="249"/>
    </row>
    <row r="26" ht="14.25" spans="1:9">
      <c r="A26" s="191" t="s">
        <v>289</v>
      </c>
      <c r="B26" s="239"/>
      <c r="C26" s="239"/>
      <c r="D26" s="239"/>
      <c r="E26" s="239"/>
      <c r="F26" s="239"/>
      <c r="G26" s="239"/>
      <c r="H26" s="239"/>
      <c r="I26" s="250"/>
    </row>
    <row r="27" ht="14.25" spans="1:9">
      <c r="A27" s="193" t="s">
        <v>159</v>
      </c>
      <c r="B27" s="240"/>
      <c r="C27" s="240"/>
      <c r="D27" s="240"/>
      <c r="E27" s="240"/>
      <c r="F27" s="240"/>
      <c r="G27" s="240"/>
      <c r="H27" s="240"/>
      <c r="I27" s="251"/>
    </row>
    <row r="28" ht="14.25" spans="1:9">
      <c r="A28" s="191" t="s">
        <v>290</v>
      </c>
      <c r="B28" s="239"/>
      <c r="C28" s="239"/>
      <c r="D28" s="239"/>
      <c r="E28" s="239"/>
      <c r="F28" s="239"/>
      <c r="G28" s="239"/>
      <c r="H28" s="239"/>
      <c r="I28" s="250"/>
    </row>
    <row r="29" ht="15" spans="1:9">
      <c r="A29" s="195" t="s">
        <v>161</v>
      </c>
      <c r="B29" s="241"/>
      <c r="C29" s="241"/>
      <c r="D29" s="241"/>
      <c r="E29" s="241"/>
      <c r="F29" s="241"/>
      <c r="G29" s="241"/>
      <c r="H29" s="241"/>
      <c r="I29" s="252"/>
    </row>
  </sheetData>
  <mergeCells count="24">
    <mergeCell ref="A1:I1"/>
    <mergeCell ref="A2:I2"/>
    <mergeCell ref="C3:I3"/>
    <mergeCell ref="C4:I4"/>
    <mergeCell ref="C5:I5"/>
    <mergeCell ref="C6:I6"/>
    <mergeCell ref="E7:I7"/>
    <mergeCell ref="E8:I8"/>
    <mergeCell ref="E13:I13"/>
    <mergeCell ref="E14:I14"/>
    <mergeCell ref="B23:I23"/>
    <mergeCell ref="A24:I24"/>
    <mergeCell ref="A25:I25"/>
    <mergeCell ref="A26:I26"/>
    <mergeCell ref="A27:I27"/>
    <mergeCell ref="A28:I28"/>
    <mergeCell ref="A29:I29"/>
    <mergeCell ref="A3:A6"/>
    <mergeCell ref="A7:A23"/>
    <mergeCell ref="E9:I12"/>
    <mergeCell ref="E15:I16"/>
    <mergeCell ref="E17:I18"/>
    <mergeCell ref="E19:I20"/>
    <mergeCell ref="E21:I22"/>
  </mergeCells>
  <pageMargins left="0.75" right="0.75" top="1" bottom="1" header="0.511805555555556" footer="0.511805555555556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I29"/>
  <sheetViews>
    <sheetView workbookViewId="0">
      <selection activeCell="K20" sqref="K20"/>
    </sheetView>
  </sheetViews>
  <sheetFormatPr defaultColWidth="9" defaultRowHeight="13.5"/>
  <cols>
    <col min="1" max="8" width="9" style="147"/>
    <col min="9" max="9" width="29.2583333333333" style="147" customWidth="1"/>
    <col min="10" max="16384" width="9" style="147"/>
  </cols>
  <sheetData>
    <row r="1" ht="26.25" spans="1:9">
      <c r="A1" s="214" t="s">
        <v>416</v>
      </c>
      <c r="B1" s="215"/>
      <c r="C1" s="215"/>
      <c r="D1" s="215"/>
      <c r="E1" s="215"/>
      <c r="F1" s="215"/>
      <c r="G1" s="215"/>
      <c r="H1" s="215"/>
      <c r="I1" s="242"/>
    </row>
    <row r="2" ht="16.5" spans="1:9">
      <c r="A2" s="253" t="s">
        <v>372</v>
      </c>
      <c r="B2" s="254"/>
      <c r="C2" s="151"/>
      <c r="D2" s="151"/>
      <c r="E2" s="151"/>
      <c r="F2" s="151"/>
      <c r="G2" s="151"/>
      <c r="H2" s="151"/>
      <c r="I2" s="198"/>
    </row>
    <row r="3" ht="15.75" spans="1:9">
      <c r="A3" s="255" t="s">
        <v>271</v>
      </c>
      <c r="B3" s="256">
        <v>1</v>
      </c>
      <c r="C3" s="257" t="s">
        <v>403</v>
      </c>
      <c r="D3" s="154"/>
      <c r="E3" s="154"/>
      <c r="F3" s="154"/>
      <c r="G3" s="154"/>
      <c r="H3" s="154"/>
      <c r="I3" s="199"/>
    </row>
    <row r="4" ht="15.75" spans="1:9">
      <c r="A4" s="258"/>
      <c r="B4" s="259">
        <v>2</v>
      </c>
      <c r="C4" s="260" t="s">
        <v>273</v>
      </c>
      <c r="D4" s="157"/>
      <c r="E4" s="157"/>
      <c r="F4" s="157"/>
      <c r="G4" s="157"/>
      <c r="H4" s="157"/>
      <c r="I4" s="200"/>
    </row>
    <row r="5" ht="15.75" spans="1:9">
      <c r="A5" s="258"/>
      <c r="B5" s="259">
        <v>3</v>
      </c>
      <c r="C5" s="260" t="s">
        <v>274</v>
      </c>
      <c r="D5" s="157"/>
      <c r="E5" s="157"/>
      <c r="F5" s="157"/>
      <c r="G5" s="157"/>
      <c r="H5" s="157"/>
      <c r="I5" s="200"/>
    </row>
    <row r="6" ht="16.5" spans="1:9">
      <c r="A6" s="261"/>
      <c r="B6" s="262">
        <v>4</v>
      </c>
      <c r="C6" s="161" t="s">
        <v>404</v>
      </c>
      <c r="D6" s="161"/>
      <c r="E6" s="161"/>
      <c r="F6" s="161"/>
      <c r="G6" s="161"/>
      <c r="H6" s="161"/>
      <c r="I6" s="201"/>
    </row>
    <row r="7" ht="16.5" spans="1:9">
      <c r="A7" s="263" t="s">
        <v>128</v>
      </c>
      <c r="B7" s="264" t="s">
        <v>129</v>
      </c>
      <c r="C7" s="265" t="s">
        <v>130</v>
      </c>
      <c r="D7" s="266" t="s">
        <v>131</v>
      </c>
      <c r="E7" s="267" t="s">
        <v>147</v>
      </c>
      <c r="F7" s="268"/>
      <c r="G7" s="268"/>
      <c r="H7" s="268"/>
      <c r="I7" s="282"/>
    </row>
    <row r="8" ht="15.75" spans="1:9">
      <c r="A8" s="269"/>
      <c r="B8" s="217" t="s">
        <v>133</v>
      </c>
      <c r="C8" s="153">
        <v>90</v>
      </c>
      <c r="D8" s="270">
        <v>900</v>
      </c>
      <c r="E8" s="224" t="s">
        <v>405</v>
      </c>
      <c r="F8" s="225"/>
      <c r="G8" s="225"/>
      <c r="H8" s="225"/>
      <c r="I8" s="245"/>
    </row>
    <row r="9" ht="15.75" spans="1:9">
      <c r="A9" s="269"/>
      <c r="B9" s="220" t="s">
        <v>135</v>
      </c>
      <c r="C9" s="156">
        <v>10</v>
      </c>
      <c r="D9" s="170">
        <v>100</v>
      </c>
      <c r="E9" s="174" t="s">
        <v>406</v>
      </c>
      <c r="F9" s="175"/>
      <c r="G9" s="175"/>
      <c r="H9" s="175"/>
      <c r="I9" s="204"/>
    </row>
    <row r="10" ht="15.75" spans="1:9">
      <c r="A10" s="269"/>
      <c r="B10" s="220" t="s">
        <v>407</v>
      </c>
      <c r="C10" s="156">
        <v>52</v>
      </c>
      <c r="D10" s="170">
        <f ca="1" t="shared" ref="D10:D17" si="0">($D$10+$D$9)*$C10/100</f>
        <v>520</v>
      </c>
      <c r="E10" s="174"/>
      <c r="F10" s="175"/>
      <c r="G10" s="175"/>
      <c r="H10" s="175"/>
      <c r="I10" s="204"/>
    </row>
    <row r="11" ht="15.75" spans="1:9">
      <c r="A11" s="269"/>
      <c r="B11" s="220" t="s">
        <v>137</v>
      </c>
      <c r="C11" s="156">
        <v>1.5</v>
      </c>
      <c r="D11" s="170">
        <f ca="1" t="shared" si="0"/>
        <v>15</v>
      </c>
      <c r="E11" s="174"/>
      <c r="F11" s="175"/>
      <c r="G11" s="175"/>
      <c r="H11" s="175"/>
      <c r="I11" s="204"/>
    </row>
    <row r="12" ht="15.75" spans="1:9">
      <c r="A12" s="269"/>
      <c r="B12" s="220" t="s">
        <v>138</v>
      </c>
      <c r="C12" s="156">
        <v>1.5</v>
      </c>
      <c r="D12" s="170">
        <f ca="1" t="shared" si="0"/>
        <v>15</v>
      </c>
      <c r="E12" s="174"/>
      <c r="F12" s="175"/>
      <c r="G12" s="175"/>
      <c r="H12" s="175"/>
      <c r="I12" s="204"/>
    </row>
    <row r="13" ht="15.75" spans="1:9">
      <c r="A13" s="269"/>
      <c r="B13" s="220" t="s">
        <v>139</v>
      </c>
      <c r="C13" s="156">
        <v>10</v>
      </c>
      <c r="D13" s="170">
        <f ca="1" t="shared" si="0"/>
        <v>100</v>
      </c>
      <c r="E13" s="176" t="s">
        <v>408</v>
      </c>
      <c r="F13" s="177"/>
      <c r="G13" s="177"/>
      <c r="H13" s="177"/>
      <c r="I13" s="205"/>
    </row>
    <row r="14" ht="15.75" spans="1:9">
      <c r="A14" s="269"/>
      <c r="B14" s="220" t="s">
        <v>140</v>
      </c>
      <c r="C14" s="156">
        <v>8</v>
      </c>
      <c r="D14" s="170">
        <f ca="1" t="shared" si="0"/>
        <v>80</v>
      </c>
      <c r="E14" s="224" t="s">
        <v>409</v>
      </c>
      <c r="F14" s="225"/>
      <c r="G14" s="225"/>
      <c r="H14" s="225"/>
      <c r="I14" s="245"/>
    </row>
    <row r="15" ht="15.75" spans="1:9">
      <c r="A15" s="269"/>
      <c r="B15" s="220" t="s">
        <v>141</v>
      </c>
      <c r="C15" s="156">
        <v>10</v>
      </c>
      <c r="D15" s="170">
        <f ca="1" t="shared" si="0"/>
        <v>100</v>
      </c>
      <c r="E15" s="226" t="s">
        <v>410</v>
      </c>
      <c r="F15" s="227"/>
      <c r="G15" s="227"/>
      <c r="H15" s="227"/>
      <c r="I15" s="246"/>
    </row>
    <row r="16" ht="15.75" spans="1:9">
      <c r="A16" s="269"/>
      <c r="B16" s="220" t="s">
        <v>142</v>
      </c>
      <c r="C16" s="156">
        <v>3</v>
      </c>
      <c r="D16" s="170">
        <f ca="1" t="shared" si="0"/>
        <v>30</v>
      </c>
      <c r="E16" s="228"/>
      <c r="F16" s="227"/>
      <c r="G16" s="227"/>
      <c r="H16" s="227"/>
      <c r="I16" s="246"/>
    </row>
    <row r="17" ht="15.75" spans="1:9">
      <c r="A17" s="269"/>
      <c r="B17" s="220" t="s">
        <v>143</v>
      </c>
      <c r="C17" s="156">
        <v>0.5</v>
      </c>
      <c r="D17" s="170">
        <f ca="1" t="shared" si="0"/>
        <v>5</v>
      </c>
      <c r="E17" s="226" t="s">
        <v>417</v>
      </c>
      <c r="F17" s="227"/>
      <c r="G17" s="227"/>
      <c r="H17" s="227"/>
      <c r="I17" s="246"/>
    </row>
    <row r="18" ht="15.75" spans="1:9">
      <c r="A18" s="269"/>
      <c r="B18" s="271"/>
      <c r="C18" s="272"/>
      <c r="D18" s="273"/>
      <c r="E18" s="228"/>
      <c r="F18" s="227"/>
      <c r="G18" s="227"/>
      <c r="H18" s="227"/>
      <c r="I18" s="246"/>
    </row>
    <row r="19" ht="15.75" spans="1:9">
      <c r="A19" s="269"/>
      <c r="B19" s="274" t="s">
        <v>412</v>
      </c>
      <c r="C19" s="156">
        <v>50</v>
      </c>
      <c r="D19" s="170">
        <v>500</v>
      </c>
      <c r="E19" s="226" t="s">
        <v>418</v>
      </c>
      <c r="F19" s="227"/>
      <c r="G19" s="227"/>
      <c r="H19" s="227"/>
      <c r="I19" s="246"/>
    </row>
    <row r="20" ht="15.75" spans="1:9">
      <c r="A20" s="269"/>
      <c r="B20" s="275"/>
      <c r="C20" s="156"/>
      <c r="D20" s="170"/>
      <c r="E20" s="228"/>
      <c r="F20" s="227"/>
      <c r="G20" s="227"/>
      <c r="H20" s="227"/>
      <c r="I20" s="246"/>
    </row>
    <row r="21" ht="15.75" spans="1:9">
      <c r="A21" s="269"/>
      <c r="B21" s="220"/>
      <c r="C21" s="156"/>
      <c r="D21" s="170"/>
      <c r="E21" s="276" t="s">
        <v>419</v>
      </c>
      <c r="F21" s="277"/>
      <c r="G21" s="277"/>
      <c r="H21" s="277"/>
      <c r="I21" s="283"/>
    </row>
    <row r="22" ht="16.5" spans="1:9">
      <c r="A22" s="269"/>
      <c r="B22" s="278" t="s">
        <v>144</v>
      </c>
      <c r="C22" s="156">
        <f>SUM(C8:C21)</f>
        <v>236.5</v>
      </c>
      <c r="D22" s="170">
        <f ca="1">SUM(D8:D21)</f>
        <v>2365</v>
      </c>
      <c r="E22" s="279"/>
      <c r="F22" s="280"/>
      <c r="G22" s="280"/>
      <c r="H22" s="280"/>
      <c r="I22" s="284"/>
    </row>
    <row r="23" ht="16.5" spans="1:9">
      <c r="A23" s="236"/>
      <c r="B23" s="281" t="s">
        <v>277</v>
      </c>
      <c r="C23" s="185"/>
      <c r="D23" s="186"/>
      <c r="E23" s="186"/>
      <c r="F23" s="186"/>
      <c r="G23" s="186"/>
      <c r="H23" s="186"/>
      <c r="I23" s="208"/>
    </row>
    <row r="24" ht="14.25" spans="1:9">
      <c r="A24" s="187" t="s">
        <v>400</v>
      </c>
      <c r="B24" s="237"/>
      <c r="C24" s="237"/>
      <c r="D24" s="237"/>
      <c r="E24" s="237"/>
      <c r="F24" s="237"/>
      <c r="G24" s="237"/>
      <c r="H24" s="237"/>
      <c r="I24" s="248"/>
    </row>
    <row r="25" ht="14.25" spans="1:9">
      <c r="A25" s="189" t="s">
        <v>415</v>
      </c>
      <c r="B25" s="238"/>
      <c r="C25" s="238"/>
      <c r="D25" s="238"/>
      <c r="E25" s="238"/>
      <c r="F25" s="238"/>
      <c r="G25" s="238"/>
      <c r="H25" s="238"/>
      <c r="I25" s="249"/>
    </row>
    <row r="26" ht="14.25" spans="1:9">
      <c r="A26" s="191" t="s">
        <v>289</v>
      </c>
      <c r="B26" s="239"/>
      <c r="C26" s="239"/>
      <c r="D26" s="239"/>
      <c r="E26" s="239"/>
      <c r="F26" s="239"/>
      <c r="G26" s="239"/>
      <c r="H26" s="239"/>
      <c r="I26" s="250"/>
    </row>
    <row r="27" ht="14.25" spans="1:9">
      <c r="A27" s="193" t="s">
        <v>159</v>
      </c>
      <c r="B27" s="240"/>
      <c r="C27" s="240"/>
      <c r="D27" s="240"/>
      <c r="E27" s="240"/>
      <c r="F27" s="240"/>
      <c r="G27" s="240"/>
      <c r="H27" s="240"/>
      <c r="I27" s="251"/>
    </row>
    <row r="28" ht="14.25" spans="1:9">
      <c r="A28" s="191" t="s">
        <v>290</v>
      </c>
      <c r="B28" s="239"/>
      <c r="C28" s="239"/>
      <c r="D28" s="239"/>
      <c r="E28" s="239"/>
      <c r="F28" s="239"/>
      <c r="G28" s="239"/>
      <c r="H28" s="239"/>
      <c r="I28" s="250"/>
    </row>
    <row r="29" ht="15" spans="1:9">
      <c r="A29" s="195" t="s">
        <v>161</v>
      </c>
      <c r="B29" s="241"/>
      <c r="C29" s="241"/>
      <c r="D29" s="241"/>
      <c r="E29" s="241"/>
      <c r="F29" s="241"/>
      <c r="G29" s="241"/>
      <c r="H29" s="241"/>
      <c r="I29" s="252"/>
    </row>
  </sheetData>
  <mergeCells count="24">
    <mergeCell ref="A1:I1"/>
    <mergeCell ref="A2:I2"/>
    <mergeCell ref="C3:I3"/>
    <mergeCell ref="C4:I4"/>
    <mergeCell ref="C5:I5"/>
    <mergeCell ref="C6:I6"/>
    <mergeCell ref="E7:I7"/>
    <mergeCell ref="E8:I8"/>
    <mergeCell ref="E13:I13"/>
    <mergeCell ref="E14:I14"/>
    <mergeCell ref="B23:I23"/>
    <mergeCell ref="A24:I24"/>
    <mergeCell ref="A25:I25"/>
    <mergeCell ref="A26:I26"/>
    <mergeCell ref="A27:I27"/>
    <mergeCell ref="A28:I28"/>
    <mergeCell ref="A29:I29"/>
    <mergeCell ref="A3:A6"/>
    <mergeCell ref="A7:A23"/>
    <mergeCell ref="E9:I12"/>
    <mergeCell ref="E15:I16"/>
    <mergeCell ref="E17:I18"/>
    <mergeCell ref="E19:I20"/>
    <mergeCell ref="E21:I22"/>
  </mergeCells>
  <pageMargins left="0.75" right="0.75" top="1" bottom="1" header="0.511805555555556" footer="0.511805555555556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I29"/>
  <sheetViews>
    <sheetView workbookViewId="0">
      <selection activeCell="M16" sqref="M16"/>
    </sheetView>
  </sheetViews>
  <sheetFormatPr defaultColWidth="9" defaultRowHeight="13.5"/>
  <cols>
    <col min="1" max="8" width="9" style="147"/>
    <col min="9" max="9" width="17.5" style="147" customWidth="1"/>
    <col min="10" max="16384" width="9" style="147"/>
  </cols>
  <sheetData>
    <row r="1" ht="32.1" customHeight="1" spans="1:9">
      <c r="A1" s="214" t="s">
        <v>420</v>
      </c>
      <c r="B1" s="215"/>
      <c r="C1" s="215"/>
      <c r="D1" s="215"/>
      <c r="E1" s="215"/>
      <c r="F1" s="215"/>
      <c r="G1" s="215"/>
      <c r="H1" s="215"/>
      <c r="I1" s="242"/>
    </row>
    <row r="2" ht="18" customHeight="1" spans="1:9">
      <c r="A2" s="150" t="s">
        <v>311</v>
      </c>
      <c r="B2" s="216"/>
      <c r="C2" s="216"/>
      <c r="D2" s="216"/>
      <c r="E2" s="216"/>
      <c r="F2" s="216"/>
      <c r="G2" s="216"/>
      <c r="H2" s="216"/>
      <c r="I2" s="243"/>
    </row>
    <row r="3" ht="18" customHeight="1" spans="1:9">
      <c r="A3" s="217" t="s">
        <v>271</v>
      </c>
      <c r="B3" s="218">
        <v>1</v>
      </c>
      <c r="C3" s="219" t="s">
        <v>293</v>
      </c>
      <c r="D3" s="219"/>
      <c r="E3" s="219"/>
      <c r="F3" s="219"/>
      <c r="G3" s="219"/>
      <c r="H3" s="219"/>
      <c r="I3" s="244"/>
    </row>
    <row r="4" ht="18" customHeight="1" spans="1:9">
      <c r="A4" s="220"/>
      <c r="B4" s="156">
        <v>2</v>
      </c>
      <c r="C4" s="157" t="s">
        <v>273</v>
      </c>
      <c r="D4" s="157"/>
      <c r="E4" s="157"/>
      <c r="F4" s="157"/>
      <c r="G4" s="157"/>
      <c r="H4" s="157"/>
      <c r="I4" s="200"/>
    </row>
    <row r="5" ht="18" customHeight="1" spans="1:9">
      <c r="A5" s="220"/>
      <c r="B5" s="156">
        <v>3</v>
      </c>
      <c r="C5" s="157" t="s">
        <v>274</v>
      </c>
      <c r="D5" s="157"/>
      <c r="E5" s="157"/>
      <c r="F5" s="157"/>
      <c r="G5" s="157"/>
      <c r="H5" s="157"/>
      <c r="I5" s="200"/>
    </row>
    <row r="6" ht="18" customHeight="1" spans="1:9">
      <c r="A6" s="221"/>
      <c r="B6" s="159">
        <v>4</v>
      </c>
      <c r="C6" s="160" t="s">
        <v>404</v>
      </c>
      <c r="D6" s="161"/>
      <c r="E6" s="161"/>
      <c r="F6" s="161"/>
      <c r="G6" s="161"/>
      <c r="H6" s="161"/>
      <c r="I6" s="201"/>
    </row>
    <row r="7" ht="18" customHeight="1" spans="1:9">
      <c r="A7" s="222" t="s">
        <v>128</v>
      </c>
      <c r="B7" s="163" t="s">
        <v>129</v>
      </c>
      <c r="C7" s="164" t="s">
        <v>130</v>
      </c>
      <c r="D7" s="165" t="s">
        <v>131</v>
      </c>
      <c r="E7" s="166" t="s">
        <v>147</v>
      </c>
      <c r="F7" s="167"/>
      <c r="G7" s="167"/>
      <c r="H7" s="167"/>
      <c r="I7" s="202"/>
    </row>
    <row r="8" ht="18" customHeight="1" spans="1:9">
      <c r="A8" s="223"/>
      <c r="B8" s="169" t="s">
        <v>133</v>
      </c>
      <c r="C8" s="170">
        <v>90</v>
      </c>
      <c r="D8" s="170">
        <v>900</v>
      </c>
      <c r="E8" s="172" t="s">
        <v>405</v>
      </c>
      <c r="F8" s="173"/>
      <c r="G8" s="173"/>
      <c r="H8" s="173"/>
      <c r="I8" s="203"/>
    </row>
    <row r="9" ht="18" customHeight="1" spans="1:9">
      <c r="A9" s="223"/>
      <c r="B9" s="169" t="s">
        <v>135</v>
      </c>
      <c r="C9" s="170">
        <v>10</v>
      </c>
      <c r="D9" s="170">
        <v>100</v>
      </c>
      <c r="E9" s="174" t="s">
        <v>421</v>
      </c>
      <c r="F9" s="175"/>
      <c r="G9" s="175"/>
      <c r="H9" s="175"/>
      <c r="I9" s="204"/>
    </row>
    <row r="10" ht="18" customHeight="1" spans="1:9">
      <c r="A10" s="223"/>
      <c r="B10" s="169" t="s">
        <v>422</v>
      </c>
      <c r="C10" s="170">
        <v>12</v>
      </c>
      <c r="D10" s="170">
        <f ca="1" t="shared" ref="D10:D18" si="0">($D$10+$D$9)*$C10/100</f>
        <v>120</v>
      </c>
      <c r="E10" s="174"/>
      <c r="F10" s="175"/>
      <c r="G10" s="175"/>
      <c r="H10" s="175"/>
      <c r="I10" s="204"/>
    </row>
    <row r="11" ht="18" customHeight="1" spans="1:9">
      <c r="A11" s="223"/>
      <c r="B11" s="169" t="s">
        <v>423</v>
      </c>
      <c r="C11" s="170">
        <v>10</v>
      </c>
      <c r="D11" s="170">
        <f ca="1" t="shared" si="0"/>
        <v>100</v>
      </c>
      <c r="E11" s="174"/>
      <c r="F11" s="175"/>
      <c r="G11" s="175"/>
      <c r="H11" s="175"/>
      <c r="I11" s="204"/>
    </row>
    <row r="12" ht="18" customHeight="1" spans="1:9">
      <c r="A12" s="223"/>
      <c r="B12" s="169" t="s">
        <v>137</v>
      </c>
      <c r="C12" s="170">
        <v>1.5</v>
      </c>
      <c r="D12" s="170">
        <f ca="1" t="shared" si="0"/>
        <v>15</v>
      </c>
      <c r="E12" s="174"/>
      <c r="F12" s="175"/>
      <c r="G12" s="175"/>
      <c r="H12" s="175"/>
      <c r="I12" s="204"/>
    </row>
    <row r="13" ht="18" customHeight="1" spans="1:9">
      <c r="A13" s="223"/>
      <c r="B13" s="169" t="s">
        <v>143</v>
      </c>
      <c r="C13" s="170">
        <v>0.5</v>
      </c>
      <c r="D13" s="170">
        <f ca="1" t="shared" si="0"/>
        <v>5</v>
      </c>
      <c r="E13" s="176" t="s">
        <v>408</v>
      </c>
      <c r="F13" s="177"/>
      <c r="G13" s="177"/>
      <c r="H13" s="177"/>
      <c r="I13" s="205"/>
    </row>
    <row r="14" ht="18" customHeight="1" spans="1:9">
      <c r="A14" s="223"/>
      <c r="B14" s="169" t="s">
        <v>141</v>
      </c>
      <c r="C14" s="170">
        <v>12</v>
      </c>
      <c r="D14" s="170">
        <f ca="1" t="shared" si="0"/>
        <v>120</v>
      </c>
      <c r="E14" s="224" t="s">
        <v>409</v>
      </c>
      <c r="F14" s="225"/>
      <c r="G14" s="225"/>
      <c r="H14" s="225"/>
      <c r="I14" s="245"/>
    </row>
    <row r="15" ht="18" customHeight="1" spans="1:9">
      <c r="A15" s="223"/>
      <c r="B15" s="169" t="s">
        <v>140</v>
      </c>
      <c r="C15" s="170">
        <v>10</v>
      </c>
      <c r="D15" s="170">
        <f ca="1" t="shared" si="0"/>
        <v>100</v>
      </c>
      <c r="E15" s="226" t="s">
        <v>424</v>
      </c>
      <c r="F15" s="227"/>
      <c r="G15" s="227"/>
      <c r="H15" s="227"/>
      <c r="I15" s="246"/>
    </row>
    <row r="16" ht="18" customHeight="1" spans="1:9">
      <c r="A16" s="223"/>
      <c r="B16" s="169" t="s">
        <v>138</v>
      </c>
      <c r="C16" s="170">
        <v>1</v>
      </c>
      <c r="D16" s="170">
        <f ca="1" t="shared" si="0"/>
        <v>10</v>
      </c>
      <c r="E16" s="228"/>
      <c r="F16" s="227"/>
      <c r="G16" s="227"/>
      <c r="H16" s="227"/>
      <c r="I16" s="246"/>
    </row>
    <row r="17" ht="18" customHeight="1" spans="1:9">
      <c r="A17" s="223"/>
      <c r="B17" s="229" t="s">
        <v>407</v>
      </c>
      <c r="C17" s="170">
        <v>50</v>
      </c>
      <c r="D17" s="170">
        <f ca="1" t="shared" si="0"/>
        <v>500</v>
      </c>
      <c r="E17" s="226" t="s">
        <v>425</v>
      </c>
      <c r="F17" s="227"/>
      <c r="G17" s="227"/>
      <c r="H17" s="227"/>
      <c r="I17" s="246"/>
    </row>
    <row r="18" ht="18" customHeight="1" spans="1:9">
      <c r="A18" s="223"/>
      <c r="B18" s="230" t="s">
        <v>142</v>
      </c>
      <c r="C18" s="231">
        <v>3</v>
      </c>
      <c r="D18" s="170">
        <f ca="1" t="shared" si="0"/>
        <v>30</v>
      </c>
      <c r="E18" s="228"/>
      <c r="F18" s="227"/>
      <c r="G18" s="227"/>
      <c r="H18" s="227"/>
      <c r="I18" s="246"/>
    </row>
    <row r="19" ht="18" customHeight="1" spans="1:9">
      <c r="A19" s="223"/>
      <c r="B19" s="232"/>
      <c r="C19" s="232"/>
      <c r="D19" s="232"/>
      <c r="E19" s="226" t="s">
        <v>426</v>
      </c>
      <c r="F19" s="227"/>
      <c r="G19" s="227"/>
      <c r="H19" s="227"/>
      <c r="I19" s="246"/>
    </row>
    <row r="20" ht="18" customHeight="1" spans="1:9">
      <c r="A20" s="223"/>
      <c r="B20" s="233" t="s">
        <v>412</v>
      </c>
      <c r="C20" s="170">
        <v>50</v>
      </c>
      <c r="D20" s="170">
        <v>500</v>
      </c>
      <c r="E20" s="228"/>
      <c r="F20" s="227"/>
      <c r="G20" s="227"/>
      <c r="H20" s="227"/>
      <c r="I20" s="246"/>
    </row>
    <row r="21" ht="18" customHeight="1" spans="1:9">
      <c r="A21" s="223"/>
      <c r="B21" s="169"/>
      <c r="C21" s="170"/>
      <c r="D21" s="170"/>
      <c r="E21" s="228" t="s">
        <v>427</v>
      </c>
      <c r="F21" s="227"/>
      <c r="G21" s="227"/>
      <c r="H21" s="227"/>
      <c r="I21" s="246"/>
    </row>
    <row r="22" ht="18" customHeight="1" spans="1:9">
      <c r="A22" s="223"/>
      <c r="B22" s="169" t="s">
        <v>144</v>
      </c>
      <c r="C22" s="170">
        <f>SUM(C8:C21)</f>
        <v>250</v>
      </c>
      <c r="D22" s="170">
        <f ca="1">SUM(D8:D21)</f>
        <v>2500</v>
      </c>
      <c r="E22" s="234"/>
      <c r="F22" s="235"/>
      <c r="G22" s="235"/>
      <c r="H22" s="235"/>
      <c r="I22" s="247"/>
    </row>
    <row r="23" ht="18" customHeight="1" spans="1:9">
      <c r="A23" s="236"/>
      <c r="B23" s="184" t="s">
        <v>277</v>
      </c>
      <c r="C23" s="185"/>
      <c r="D23" s="186"/>
      <c r="E23" s="186"/>
      <c r="F23" s="186"/>
      <c r="G23" s="186"/>
      <c r="H23" s="186"/>
      <c r="I23" s="208"/>
    </row>
    <row r="24" ht="18" customHeight="1" spans="1:9">
      <c r="A24" s="187" t="s">
        <v>400</v>
      </c>
      <c r="B24" s="237"/>
      <c r="C24" s="237"/>
      <c r="D24" s="237"/>
      <c r="E24" s="237"/>
      <c r="F24" s="237"/>
      <c r="G24" s="237"/>
      <c r="H24" s="237"/>
      <c r="I24" s="248"/>
    </row>
    <row r="25" ht="18" customHeight="1" spans="1:9">
      <c r="A25" s="189" t="s">
        <v>415</v>
      </c>
      <c r="B25" s="238"/>
      <c r="C25" s="238"/>
      <c r="D25" s="238"/>
      <c r="E25" s="238"/>
      <c r="F25" s="238"/>
      <c r="G25" s="238"/>
      <c r="H25" s="238"/>
      <c r="I25" s="249"/>
    </row>
    <row r="26" ht="18" customHeight="1" spans="1:9">
      <c r="A26" s="191" t="s">
        <v>289</v>
      </c>
      <c r="B26" s="239"/>
      <c r="C26" s="239"/>
      <c r="D26" s="239"/>
      <c r="E26" s="239"/>
      <c r="F26" s="239"/>
      <c r="G26" s="239"/>
      <c r="H26" s="239"/>
      <c r="I26" s="250"/>
    </row>
    <row r="27" ht="18" customHeight="1" spans="1:9">
      <c r="A27" s="193" t="s">
        <v>159</v>
      </c>
      <c r="B27" s="240"/>
      <c r="C27" s="240"/>
      <c r="D27" s="240"/>
      <c r="E27" s="240"/>
      <c r="F27" s="240"/>
      <c r="G27" s="240"/>
      <c r="H27" s="240"/>
      <c r="I27" s="251"/>
    </row>
    <row r="28" ht="18" customHeight="1" spans="1:9">
      <c r="A28" s="191" t="s">
        <v>290</v>
      </c>
      <c r="B28" s="239"/>
      <c r="C28" s="239"/>
      <c r="D28" s="239"/>
      <c r="E28" s="239"/>
      <c r="F28" s="239"/>
      <c r="G28" s="239"/>
      <c r="H28" s="239"/>
      <c r="I28" s="250"/>
    </row>
    <row r="29" ht="18" customHeight="1" spans="1:9">
      <c r="A29" s="195" t="s">
        <v>161</v>
      </c>
      <c r="B29" s="241"/>
      <c r="C29" s="241"/>
      <c r="D29" s="241"/>
      <c r="E29" s="241"/>
      <c r="F29" s="241"/>
      <c r="G29" s="241"/>
      <c r="H29" s="241"/>
      <c r="I29" s="252"/>
    </row>
  </sheetData>
  <mergeCells count="24">
    <mergeCell ref="A1:I1"/>
    <mergeCell ref="A2:I2"/>
    <mergeCell ref="C3:I3"/>
    <mergeCell ref="C4:I4"/>
    <mergeCell ref="C5:I5"/>
    <mergeCell ref="C6:I6"/>
    <mergeCell ref="E7:I7"/>
    <mergeCell ref="E8:I8"/>
    <mergeCell ref="E13:I13"/>
    <mergeCell ref="E14:I14"/>
    <mergeCell ref="B23:I23"/>
    <mergeCell ref="A24:I24"/>
    <mergeCell ref="A25:I25"/>
    <mergeCell ref="A26:I26"/>
    <mergeCell ref="A27:I27"/>
    <mergeCell ref="A28:I28"/>
    <mergeCell ref="A29:I29"/>
    <mergeCell ref="A3:A6"/>
    <mergeCell ref="A7:A23"/>
    <mergeCell ref="E9:I12"/>
    <mergeCell ref="E15:I16"/>
    <mergeCell ref="E17:I18"/>
    <mergeCell ref="E19:I20"/>
    <mergeCell ref="E21:I22"/>
  </mergeCells>
  <pageMargins left="0.75" right="0.75" top="1" bottom="1" header="0.511805555555556" footer="0.511805555555556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I26"/>
  <sheetViews>
    <sheetView workbookViewId="0">
      <selection activeCell="D15" sqref="D15"/>
    </sheetView>
  </sheetViews>
  <sheetFormatPr defaultColWidth="9" defaultRowHeight="13.5"/>
  <cols>
    <col min="1" max="16384" width="9" style="147"/>
  </cols>
  <sheetData>
    <row r="1" ht="26.25" spans="1:9">
      <c r="A1" s="148" t="s">
        <v>428</v>
      </c>
      <c r="B1" s="149"/>
      <c r="C1" s="149"/>
      <c r="D1" s="149"/>
      <c r="E1" s="149"/>
      <c r="F1" s="149"/>
      <c r="G1" s="149"/>
      <c r="H1" s="149"/>
      <c r="I1" s="197"/>
    </row>
    <row r="2" ht="15" spans="1:9">
      <c r="A2" s="150" t="s">
        <v>311</v>
      </c>
      <c r="B2" s="151"/>
      <c r="C2" s="151"/>
      <c r="D2" s="151"/>
      <c r="E2" s="151"/>
      <c r="F2" s="151"/>
      <c r="G2" s="151"/>
      <c r="H2" s="151"/>
      <c r="I2" s="198"/>
    </row>
    <row r="3" ht="15.75" spans="1:9">
      <c r="A3" s="152" t="s">
        <v>271</v>
      </c>
      <c r="B3" s="153">
        <v>1</v>
      </c>
      <c r="C3" s="154" t="s">
        <v>272</v>
      </c>
      <c r="D3" s="154"/>
      <c r="E3" s="154"/>
      <c r="F3" s="154"/>
      <c r="G3" s="154"/>
      <c r="H3" s="154"/>
      <c r="I3" s="199"/>
    </row>
    <row r="4" ht="15.75" spans="1:9">
      <c r="A4" s="155"/>
      <c r="B4" s="156">
        <v>2</v>
      </c>
      <c r="C4" s="157" t="s">
        <v>429</v>
      </c>
      <c r="D4" s="157"/>
      <c r="E4" s="157"/>
      <c r="F4" s="157"/>
      <c r="G4" s="157"/>
      <c r="H4" s="157"/>
      <c r="I4" s="200"/>
    </row>
    <row r="5" ht="15.75" spans="1:9">
      <c r="A5" s="155"/>
      <c r="B5" s="156">
        <v>3</v>
      </c>
      <c r="C5" s="157" t="s">
        <v>274</v>
      </c>
      <c r="D5" s="157"/>
      <c r="E5" s="157"/>
      <c r="F5" s="157"/>
      <c r="G5" s="157"/>
      <c r="H5" s="157"/>
      <c r="I5" s="200"/>
    </row>
    <row r="6" ht="16.5" spans="1:9">
      <c r="A6" s="158"/>
      <c r="B6" s="159">
        <v>4</v>
      </c>
      <c r="C6" s="160" t="s">
        <v>430</v>
      </c>
      <c r="D6" s="161"/>
      <c r="E6" s="161"/>
      <c r="F6" s="161"/>
      <c r="G6" s="161"/>
      <c r="H6" s="161"/>
      <c r="I6" s="201"/>
    </row>
    <row r="7" ht="15.75" spans="1:9">
      <c r="A7" s="162" t="s">
        <v>128</v>
      </c>
      <c r="B7" s="163" t="s">
        <v>129</v>
      </c>
      <c r="C7" s="164" t="s">
        <v>130</v>
      </c>
      <c r="D7" s="165" t="s">
        <v>131</v>
      </c>
      <c r="E7" s="166" t="s">
        <v>147</v>
      </c>
      <c r="F7" s="167"/>
      <c r="G7" s="167"/>
      <c r="H7" s="167"/>
      <c r="I7" s="202"/>
    </row>
    <row r="8" ht="15.75" spans="1:9">
      <c r="A8" s="168"/>
      <c r="B8" s="169" t="s">
        <v>133</v>
      </c>
      <c r="C8" s="170">
        <v>80</v>
      </c>
      <c r="D8" s="171">
        <v>640</v>
      </c>
      <c r="E8" s="172" t="s">
        <v>431</v>
      </c>
      <c r="F8" s="173"/>
      <c r="G8" s="173"/>
      <c r="H8" s="173"/>
      <c r="I8" s="203"/>
    </row>
    <row r="9" ht="15.75" spans="1:9">
      <c r="A9" s="168"/>
      <c r="B9" s="169" t="s">
        <v>135</v>
      </c>
      <c r="C9" s="170">
        <v>20</v>
      </c>
      <c r="D9" s="171">
        <v>160</v>
      </c>
      <c r="E9" s="174" t="s">
        <v>432</v>
      </c>
      <c r="F9" s="175"/>
      <c r="G9" s="175"/>
      <c r="H9" s="175"/>
      <c r="I9" s="204"/>
    </row>
    <row r="10" ht="15.75" spans="1:9">
      <c r="A10" s="168"/>
      <c r="B10" s="169" t="s">
        <v>407</v>
      </c>
      <c r="C10" s="170">
        <v>52</v>
      </c>
      <c r="D10" s="171">
        <f ca="1" t="shared" ref="D10:D17" si="0">($D$9+$D$10)*C10/100</f>
        <v>416</v>
      </c>
      <c r="E10" s="174"/>
      <c r="F10" s="175"/>
      <c r="G10" s="175"/>
      <c r="H10" s="175"/>
      <c r="I10" s="204"/>
    </row>
    <row r="11" ht="15.75" spans="1:9">
      <c r="A11" s="168"/>
      <c r="B11" s="169" t="s">
        <v>137</v>
      </c>
      <c r="C11" s="170">
        <v>1.8</v>
      </c>
      <c r="D11" s="171">
        <f ca="1" t="shared" si="0"/>
        <v>14.4</v>
      </c>
      <c r="E11" s="174"/>
      <c r="F11" s="175"/>
      <c r="G11" s="175"/>
      <c r="H11" s="175"/>
      <c r="I11" s="204"/>
    </row>
    <row r="12" ht="15.75" spans="1:9">
      <c r="A12" s="168"/>
      <c r="B12" s="169" t="s">
        <v>138</v>
      </c>
      <c r="C12" s="170">
        <v>1.5</v>
      </c>
      <c r="D12" s="171">
        <f ca="1" t="shared" si="0"/>
        <v>12</v>
      </c>
      <c r="E12" s="174"/>
      <c r="F12" s="175"/>
      <c r="G12" s="175"/>
      <c r="H12" s="175"/>
      <c r="I12" s="204"/>
    </row>
    <row r="13" ht="15.75" spans="1:9">
      <c r="A13" s="168"/>
      <c r="B13" s="169" t="s">
        <v>139</v>
      </c>
      <c r="C13" s="170">
        <v>10</v>
      </c>
      <c r="D13" s="171">
        <f ca="1" t="shared" si="0"/>
        <v>80</v>
      </c>
      <c r="E13" s="176" t="s">
        <v>433</v>
      </c>
      <c r="F13" s="177"/>
      <c r="G13" s="177"/>
      <c r="H13" s="177"/>
      <c r="I13" s="205"/>
    </row>
    <row r="14" ht="15.75" spans="1:9">
      <c r="A14" s="168"/>
      <c r="B14" s="169" t="s">
        <v>140</v>
      </c>
      <c r="C14" s="170">
        <v>12</v>
      </c>
      <c r="D14" s="171">
        <f ca="1" t="shared" si="0"/>
        <v>96</v>
      </c>
      <c r="E14" s="176" t="s">
        <v>434</v>
      </c>
      <c r="F14" s="177"/>
      <c r="G14" s="177"/>
      <c r="H14" s="177"/>
      <c r="I14" s="205"/>
    </row>
    <row r="15" ht="15.75" spans="1:9">
      <c r="A15" s="168"/>
      <c r="B15" s="169" t="s">
        <v>141</v>
      </c>
      <c r="C15" s="170">
        <v>10</v>
      </c>
      <c r="D15" s="171">
        <f ca="1" t="shared" si="0"/>
        <v>80</v>
      </c>
      <c r="E15" s="176" t="s">
        <v>435</v>
      </c>
      <c r="F15" s="177"/>
      <c r="G15" s="177"/>
      <c r="H15" s="177"/>
      <c r="I15" s="205"/>
    </row>
    <row r="16" ht="15.75" spans="1:9">
      <c r="A16" s="168"/>
      <c r="B16" s="169" t="s">
        <v>142</v>
      </c>
      <c r="C16" s="170">
        <v>3</v>
      </c>
      <c r="D16" s="171">
        <f ca="1" t="shared" si="0"/>
        <v>24</v>
      </c>
      <c r="E16" s="176" t="s">
        <v>436</v>
      </c>
      <c r="F16" s="177"/>
      <c r="G16" s="177"/>
      <c r="H16" s="177"/>
      <c r="I16" s="205"/>
    </row>
    <row r="17" ht="15.75" spans="1:9">
      <c r="A17" s="168"/>
      <c r="B17" s="169" t="s">
        <v>437</v>
      </c>
      <c r="C17" s="170">
        <v>2</v>
      </c>
      <c r="D17" s="171">
        <f ca="1" t="shared" si="0"/>
        <v>16</v>
      </c>
      <c r="E17" s="176" t="s">
        <v>438</v>
      </c>
      <c r="F17" s="177"/>
      <c r="G17" s="177"/>
      <c r="H17" s="177"/>
      <c r="I17" s="205"/>
    </row>
    <row r="18" ht="15.75" spans="1:9">
      <c r="A18" s="168"/>
      <c r="B18" s="169" t="s">
        <v>143</v>
      </c>
      <c r="C18" s="170">
        <v>0.3</v>
      </c>
      <c r="D18" s="178">
        <v>2.4</v>
      </c>
      <c r="E18" s="179"/>
      <c r="F18" s="180"/>
      <c r="G18" s="180"/>
      <c r="H18" s="180"/>
      <c r="I18" s="206"/>
    </row>
    <row r="19" ht="15.75" spans="1:9">
      <c r="A19" s="168"/>
      <c r="B19" s="169" t="s">
        <v>144</v>
      </c>
      <c r="C19" s="170">
        <f>SUM(C8:C18)</f>
        <v>192.6</v>
      </c>
      <c r="D19" s="171">
        <f ca="1">SUM(D8:D18)</f>
        <v>1540.8</v>
      </c>
      <c r="E19" s="181"/>
      <c r="F19" s="182"/>
      <c r="G19" s="182"/>
      <c r="H19" s="182"/>
      <c r="I19" s="207"/>
    </row>
    <row r="20" ht="16.5" spans="1:9">
      <c r="A20" s="183"/>
      <c r="B20" s="184" t="s">
        <v>277</v>
      </c>
      <c r="C20" s="185"/>
      <c r="D20" s="186"/>
      <c r="E20" s="186"/>
      <c r="F20" s="186"/>
      <c r="G20" s="186"/>
      <c r="H20" s="186"/>
      <c r="I20" s="208"/>
    </row>
    <row r="21" ht="14.25" spans="1:9">
      <c r="A21" s="187" t="s">
        <v>400</v>
      </c>
      <c r="B21" s="188"/>
      <c r="C21" s="188"/>
      <c r="D21" s="188"/>
      <c r="E21" s="188"/>
      <c r="F21" s="188"/>
      <c r="G21" s="188"/>
      <c r="H21" s="188"/>
      <c r="I21" s="209"/>
    </row>
    <row r="22" ht="14.25" spans="1:9">
      <c r="A22" s="189" t="s">
        <v>401</v>
      </c>
      <c r="B22" s="190"/>
      <c r="C22" s="190"/>
      <c r="D22" s="190"/>
      <c r="E22" s="190"/>
      <c r="F22" s="190"/>
      <c r="G22" s="190"/>
      <c r="H22" s="190"/>
      <c r="I22" s="210"/>
    </row>
    <row r="23" ht="14.25" spans="1:9">
      <c r="A23" s="191" t="s">
        <v>289</v>
      </c>
      <c r="B23" s="192"/>
      <c r="C23" s="192"/>
      <c r="D23" s="192"/>
      <c r="E23" s="192"/>
      <c r="F23" s="192"/>
      <c r="G23" s="192"/>
      <c r="H23" s="192"/>
      <c r="I23" s="211"/>
    </row>
    <row r="24" ht="14.25" spans="1:9">
      <c r="A24" s="193" t="s">
        <v>159</v>
      </c>
      <c r="B24" s="194"/>
      <c r="C24" s="194"/>
      <c r="D24" s="194"/>
      <c r="E24" s="194"/>
      <c r="F24" s="194"/>
      <c r="G24" s="194"/>
      <c r="H24" s="194"/>
      <c r="I24" s="212"/>
    </row>
    <row r="25" ht="14.25" spans="1:9">
      <c r="A25" s="191" t="s">
        <v>439</v>
      </c>
      <c r="B25" s="192"/>
      <c r="C25" s="192"/>
      <c r="D25" s="192"/>
      <c r="E25" s="192"/>
      <c r="F25" s="192"/>
      <c r="G25" s="192"/>
      <c r="H25" s="192"/>
      <c r="I25" s="211"/>
    </row>
    <row r="26" ht="15" spans="1:9">
      <c r="A26" s="195" t="s">
        <v>161</v>
      </c>
      <c r="B26" s="196"/>
      <c r="C26" s="196"/>
      <c r="D26" s="196"/>
      <c r="E26" s="196"/>
      <c r="F26" s="196"/>
      <c r="G26" s="196"/>
      <c r="H26" s="196"/>
      <c r="I26" s="213"/>
    </row>
  </sheetData>
  <mergeCells count="23">
    <mergeCell ref="A1:I1"/>
    <mergeCell ref="A2:I2"/>
    <mergeCell ref="C3:I3"/>
    <mergeCell ref="C4:I4"/>
    <mergeCell ref="C5:I5"/>
    <mergeCell ref="C6:I6"/>
    <mergeCell ref="E7:I7"/>
    <mergeCell ref="E8:I8"/>
    <mergeCell ref="E13:I13"/>
    <mergeCell ref="E14:I14"/>
    <mergeCell ref="E15:I15"/>
    <mergeCell ref="E16:I16"/>
    <mergeCell ref="E17:I17"/>
    <mergeCell ref="B20:I20"/>
    <mergeCell ref="A21:I21"/>
    <mergeCell ref="A22:I22"/>
    <mergeCell ref="A23:I23"/>
    <mergeCell ref="A24:I24"/>
    <mergeCell ref="A25:I25"/>
    <mergeCell ref="A26:I26"/>
    <mergeCell ref="A3:A6"/>
    <mergeCell ref="A7:A20"/>
    <mergeCell ref="E9:I12"/>
  </mergeCells>
  <pageMargins left="0.75" right="0.75" top="1" bottom="1" header="0.511805555555556" footer="0.511805555555556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I32"/>
  <sheetViews>
    <sheetView workbookViewId="0">
      <selection activeCell="G14" sqref="G14"/>
    </sheetView>
  </sheetViews>
  <sheetFormatPr defaultColWidth="9" defaultRowHeight="13.5"/>
  <cols>
    <col min="1" max="8" width="9" style="58"/>
    <col min="9" max="9" width="21.7583333333333" style="58" customWidth="1"/>
    <col min="10" max="16384" width="9" style="58"/>
  </cols>
  <sheetData>
    <row r="1" ht="18" customHeight="1" spans="1:9">
      <c r="A1" s="121" t="s">
        <v>440</v>
      </c>
      <c r="B1" s="121"/>
      <c r="C1" s="121"/>
      <c r="D1" s="121"/>
      <c r="E1" s="121"/>
      <c r="F1" s="121"/>
      <c r="G1" s="121"/>
      <c r="H1" s="122" t="s">
        <v>441</v>
      </c>
      <c r="I1" s="42"/>
    </row>
    <row r="2" ht="18" customHeight="1" spans="1:9">
      <c r="A2" s="121"/>
      <c r="B2" s="121"/>
      <c r="C2" s="121"/>
      <c r="D2" s="121"/>
      <c r="E2" s="121"/>
      <c r="F2" s="121"/>
      <c r="G2" s="121"/>
      <c r="H2" s="123" t="s">
        <v>442</v>
      </c>
      <c r="I2" s="42"/>
    </row>
    <row r="3" ht="18" customHeight="1" spans="1:9">
      <c r="A3" s="124"/>
      <c r="B3" s="124"/>
      <c r="C3" s="124"/>
      <c r="D3" s="124"/>
      <c r="E3" s="124"/>
      <c r="F3" s="124"/>
      <c r="G3" s="124"/>
      <c r="H3" s="125" t="s">
        <v>443</v>
      </c>
      <c r="I3" s="42"/>
    </row>
    <row r="4" ht="18" customHeight="1" spans="1:9">
      <c r="A4" s="126" t="s">
        <v>444</v>
      </c>
      <c r="B4" s="126"/>
      <c r="C4" s="126" t="s">
        <v>445</v>
      </c>
      <c r="D4" s="126"/>
      <c r="E4" s="126"/>
      <c r="F4" s="126" t="s">
        <v>446</v>
      </c>
      <c r="G4" s="126"/>
      <c r="H4" s="126">
        <v>0.56</v>
      </c>
      <c r="I4" s="136"/>
    </row>
    <row r="5" ht="18" customHeight="1" spans="1:9">
      <c r="A5" s="126" t="s">
        <v>447</v>
      </c>
      <c r="B5" s="126"/>
      <c r="C5" s="126" t="s">
        <v>448</v>
      </c>
      <c r="D5" s="126"/>
      <c r="E5" s="126"/>
      <c r="F5" s="126" t="s">
        <v>449</v>
      </c>
      <c r="G5" s="126"/>
      <c r="H5" s="126" t="s">
        <v>450</v>
      </c>
      <c r="I5" s="136"/>
    </row>
    <row r="6" ht="18" customHeight="1" spans="1:9">
      <c r="A6" s="126" t="s">
        <v>451</v>
      </c>
      <c r="B6" s="126"/>
      <c r="C6" s="126" t="s">
        <v>448</v>
      </c>
      <c r="D6" s="126"/>
      <c r="E6" s="126"/>
      <c r="F6" s="126" t="s">
        <v>452</v>
      </c>
      <c r="G6" s="126"/>
      <c r="H6" s="126" t="s">
        <v>453</v>
      </c>
      <c r="I6" s="136"/>
    </row>
    <row r="7" ht="18" customHeight="1" spans="1:9">
      <c r="A7" s="128" t="s">
        <v>454</v>
      </c>
      <c r="B7" s="127"/>
      <c r="C7" s="126" t="s">
        <v>455</v>
      </c>
      <c r="D7" s="126" t="s">
        <v>456</v>
      </c>
      <c r="E7" s="126"/>
      <c r="F7" s="126"/>
      <c r="G7" s="126" t="s">
        <v>457</v>
      </c>
      <c r="H7" s="126"/>
      <c r="I7" s="137" t="s">
        <v>458</v>
      </c>
    </row>
    <row r="8" ht="18" customHeight="1" spans="1:9">
      <c r="A8" s="128"/>
      <c r="B8" s="127">
        <v>1</v>
      </c>
      <c r="C8" s="106" t="s">
        <v>459</v>
      </c>
      <c r="D8" s="141">
        <v>500</v>
      </c>
      <c r="E8" s="126"/>
      <c r="F8" s="137"/>
      <c r="G8" s="142"/>
      <c r="H8" s="143"/>
      <c r="I8" s="144"/>
    </row>
    <row r="9" ht="18" customHeight="1" spans="1:9">
      <c r="A9" s="128"/>
      <c r="B9" s="126"/>
      <c r="C9" s="106" t="s">
        <v>460</v>
      </c>
      <c r="D9" s="126">
        <v>50</v>
      </c>
      <c r="E9" s="143"/>
      <c r="F9" s="143"/>
      <c r="G9" s="143"/>
      <c r="H9" s="143"/>
      <c r="I9" s="145"/>
    </row>
    <row r="10" ht="18" customHeight="1" spans="1:9">
      <c r="A10" s="128"/>
      <c r="B10" s="129" t="s">
        <v>461</v>
      </c>
      <c r="C10" s="106" t="s">
        <v>462</v>
      </c>
      <c r="D10" s="126">
        <v>20</v>
      </c>
      <c r="E10" s="143"/>
      <c r="F10" s="143"/>
      <c r="G10" s="143"/>
      <c r="H10" s="143"/>
      <c r="I10" s="145"/>
    </row>
    <row r="11" ht="18" customHeight="1" spans="1:9">
      <c r="A11" s="128"/>
      <c r="B11" s="42"/>
      <c r="C11" s="106" t="s">
        <v>463</v>
      </c>
      <c r="D11" s="126">
        <v>250</v>
      </c>
      <c r="E11" s="143"/>
      <c r="F11" s="143"/>
      <c r="G11" s="143"/>
      <c r="H11" s="143"/>
      <c r="I11" s="145"/>
    </row>
    <row r="12" ht="18" customHeight="1" spans="1:9">
      <c r="A12" s="128"/>
      <c r="B12" s="126"/>
      <c r="C12" s="106" t="s">
        <v>136</v>
      </c>
      <c r="D12" s="126">
        <v>350</v>
      </c>
      <c r="E12" s="143"/>
      <c r="F12" s="143"/>
      <c r="G12" s="143"/>
      <c r="H12" s="143"/>
      <c r="I12" s="145"/>
    </row>
    <row r="13" ht="18" customHeight="1" spans="1:9">
      <c r="A13" s="128"/>
      <c r="B13" s="126"/>
      <c r="C13" s="137"/>
      <c r="D13" s="127"/>
      <c r="E13" s="143"/>
      <c r="F13" s="143"/>
      <c r="G13" s="143"/>
      <c r="H13" s="143"/>
      <c r="I13" s="145"/>
    </row>
    <row r="14" ht="18" customHeight="1" spans="1:9">
      <c r="A14" s="128"/>
      <c r="B14" s="126"/>
      <c r="C14" s="137"/>
      <c r="D14" s="143"/>
      <c r="E14" s="127"/>
      <c r="F14" s="143"/>
      <c r="G14" s="143"/>
      <c r="H14" s="143"/>
      <c r="I14" s="145"/>
    </row>
    <row r="15" ht="18" customHeight="1" spans="1:9">
      <c r="A15" s="128"/>
      <c r="B15" s="126"/>
      <c r="C15" s="137"/>
      <c r="D15" s="137"/>
      <c r="E15" s="137"/>
      <c r="F15" s="127"/>
      <c r="G15" s="143"/>
      <c r="H15" s="143"/>
      <c r="I15" s="145"/>
    </row>
    <row r="16" ht="18" customHeight="1" spans="1:9">
      <c r="A16" s="128"/>
      <c r="B16" s="126"/>
      <c r="C16" s="137"/>
      <c r="D16" s="137"/>
      <c r="E16" s="137"/>
      <c r="F16" s="127"/>
      <c r="G16" s="143"/>
      <c r="H16" s="143"/>
      <c r="I16" s="145"/>
    </row>
    <row r="17" ht="18" customHeight="1" spans="1:9">
      <c r="A17" s="128"/>
      <c r="B17" s="126"/>
      <c r="C17" s="137"/>
      <c r="D17" s="137"/>
      <c r="E17" s="137"/>
      <c r="F17" s="127"/>
      <c r="G17" s="143"/>
      <c r="H17" s="143"/>
      <c r="I17" s="145"/>
    </row>
    <row r="18" ht="18" customHeight="1" spans="1:9">
      <c r="A18" s="128"/>
      <c r="B18" s="126"/>
      <c r="C18" s="137"/>
      <c r="D18" s="137"/>
      <c r="E18" s="137"/>
      <c r="F18" s="127"/>
      <c r="G18" s="143"/>
      <c r="H18" s="143"/>
      <c r="I18" s="145"/>
    </row>
    <row r="19" ht="18" customHeight="1" spans="1:9">
      <c r="A19" s="128"/>
      <c r="B19" s="126"/>
      <c r="C19" s="137"/>
      <c r="D19" s="137"/>
      <c r="E19" s="137"/>
      <c r="F19" s="127"/>
      <c r="G19" s="143"/>
      <c r="H19" s="143"/>
      <c r="I19" s="145"/>
    </row>
    <row r="20" ht="18" customHeight="1" spans="1:9">
      <c r="A20" s="128"/>
      <c r="B20" s="126"/>
      <c r="C20" s="126"/>
      <c r="D20" s="131"/>
      <c r="E20" s="131"/>
      <c r="F20" s="126"/>
      <c r="G20" s="130"/>
      <c r="H20" s="127"/>
      <c r="I20" s="145"/>
    </row>
    <row r="21" ht="18" customHeight="1" spans="1:9">
      <c r="A21" s="128"/>
      <c r="B21" s="126" t="s">
        <v>464</v>
      </c>
      <c r="C21" s="126"/>
      <c r="D21" s="126">
        <v>1170</v>
      </c>
      <c r="E21" s="126"/>
      <c r="F21" s="126"/>
      <c r="G21" s="127"/>
      <c r="H21" s="126"/>
      <c r="I21" s="146"/>
    </row>
    <row r="22" ht="18" customHeight="1" spans="1:9">
      <c r="A22" s="134" t="s">
        <v>465</v>
      </c>
      <c r="B22" s="134"/>
      <c r="C22" s="134"/>
      <c r="D22" s="134"/>
      <c r="E22" s="134"/>
      <c r="F22" s="134"/>
      <c r="G22" s="134"/>
      <c r="H22" s="134"/>
      <c r="I22" s="108"/>
    </row>
    <row r="23" ht="18" customHeight="1" spans="1:9">
      <c r="A23" s="135" t="s">
        <v>466</v>
      </c>
      <c r="B23" s="135"/>
      <c r="C23" s="135"/>
      <c r="D23" s="135"/>
      <c r="E23" s="135"/>
      <c r="F23" s="135"/>
      <c r="G23" s="135"/>
      <c r="H23" s="135"/>
      <c r="I23" s="134"/>
    </row>
    <row r="24" ht="18" customHeight="1" spans="1:9">
      <c r="A24" s="134" t="s">
        <v>467</v>
      </c>
      <c r="B24" s="134"/>
      <c r="C24" s="134"/>
      <c r="D24" s="134"/>
      <c r="E24" s="134"/>
      <c r="F24" s="134"/>
      <c r="G24" s="134"/>
      <c r="H24" s="134"/>
      <c r="I24" s="134"/>
    </row>
    <row r="25" ht="18" customHeight="1" spans="1:9">
      <c r="A25" s="134" t="s">
        <v>468</v>
      </c>
      <c r="B25" s="134"/>
      <c r="C25" s="134"/>
      <c r="D25" s="134"/>
      <c r="E25" s="134"/>
      <c r="F25" s="134"/>
      <c r="G25" s="134"/>
      <c r="H25" s="134"/>
      <c r="I25" s="134"/>
    </row>
    <row r="26" ht="18" customHeight="1" spans="1:9">
      <c r="A26" s="134" t="s">
        <v>469</v>
      </c>
      <c r="B26" s="134"/>
      <c r="C26" s="134"/>
      <c r="D26" s="134"/>
      <c r="E26" s="134"/>
      <c r="F26" s="134"/>
      <c r="G26" s="134"/>
      <c r="H26" s="134"/>
      <c r="I26" s="108"/>
    </row>
    <row r="27" ht="18" customHeight="1" spans="1:9">
      <c r="A27" s="134" t="s">
        <v>470</v>
      </c>
      <c r="B27" s="134"/>
      <c r="C27" s="134"/>
      <c r="D27" s="134"/>
      <c r="E27" s="134"/>
      <c r="F27" s="134"/>
      <c r="G27" s="134"/>
      <c r="H27" s="134"/>
      <c r="I27" s="108"/>
    </row>
    <row r="28" ht="18" customHeight="1" spans="1:9">
      <c r="A28" s="134" t="s">
        <v>471</v>
      </c>
      <c r="B28" s="134"/>
      <c r="C28" s="134"/>
      <c r="D28" s="134"/>
      <c r="E28" s="134"/>
      <c r="F28" s="134"/>
      <c r="G28" s="134"/>
      <c r="H28" s="134"/>
      <c r="I28" s="108"/>
    </row>
    <row r="29" ht="18" customHeight="1" spans="1:9">
      <c r="A29" s="134" t="s">
        <v>472</v>
      </c>
      <c r="B29" s="134"/>
      <c r="C29" s="134"/>
      <c r="D29" s="134"/>
      <c r="E29" s="134"/>
      <c r="F29" s="134"/>
      <c r="G29" s="134"/>
      <c r="H29" s="134"/>
      <c r="I29" s="108"/>
    </row>
    <row r="30" ht="18" customHeight="1" spans="1:9">
      <c r="A30" s="134" t="s">
        <v>473</v>
      </c>
      <c r="B30" s="134"/>
      <c r="C30" s="134"/>
      <c r="D30" s="134"/>
      <c r="E30" s="134"/>
      <c r="F30" s="134"/>
      <c r="G30" s="134"/>
      <c r="H30" s="134"/>
      <c r="I30" s="108"/>
    </row>
    <row r="31" spans="1:9">
      <c r="A31" s="134" t="s">
        <v>474</v>
      </c>
      <c r="B31" s="134"/>
      <c r="C31" s="134"/>
      <c r="D31" s="134"/>
      <c r="E31" s="134"/>
      <c r="F31" s="134"/>
      <c r="G31" s="134"/>
      <c r="H31" s="134"/>
      <c r="I31" s="108"/>
    </row>
    <row r="32" spans="1:9">
      <c r="A32" s="126" t="s">
        <v>475</v>
      </c>
      <c r="B32" s="126"/>
      <c r="C32" s="126"/>
      <c r="D32" s="126"/>
      <c r="E32" s="126"/>
      <c r="F32" s="126"/>
      <c r="G32" s="126"/>
      <c r="H32" s="126"/>
      <c r="I32" s="108"/>
    </row>
  </sheetData>
  <mergeCells count="23">
    <mergeCell ref="A4:B4"/>
    <mergeCell ref="C4:D4"/>
    <mergeCell ref="F4:G4"/>
    <mergeCell ref="A5:B5"/>
    <mergeCell ref="C5:D5"/>
    <mergeCell ref="A6:B6"/>
    <mergeCell ref="C6:D6"/>
    <mergeCell ref="F6:G6"/>
    <mergeCell ref="B21:C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7:A21"/>
    <mergeCell ref="I8:I21"/>
    <mergeCell ref="A1:G3"/>
  </mergeCells>
  <pageMargins left="0.699305555555556" right="0.699305555555556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I32"/>
  <sheetViews>
    <sheetView workbookViewId="0">
      <selection activeCell="G16" sqref="G16"/>
    </sheetView>
  </sheetViews>
  <sheetFormatPr defaultColWidth="9" defaultRowHeight="13.5"/>
  <cols>
    <col min="1" max="8" width="9" style="58"/>
    <col min="9" max="9" width="21.7583333333333" style="58" customWidth="1"/>
    <col min="10" max="16384" width="9" style="58"/>
  </cols>
  <sheetData>
    <row r="1" ht="18" customHeight="1" spans="1:9">
      <c r="A1" s="121" t="s">
        <v>476</v>
      </c>
      <c r="B1" s="121"/>
      <c r="C1" s="121"/>
      <c r="D1" s="121"/>
      <c r="E1" s="121"/>
      <c r="F1" s="121"/>
      <c r="G1" s="121"/>
      <c r="H1" s="122" t="s">
        <v>441</v>
      </c>
      <c r="I1" s="42"/>
    </row>
    <row r="2" ht="18" customHeight="1" spans="1:9">
      <c r="A2" s="121"/>
      <c r="B2" s="121"/>
      <c r="C2" s="121"/>
      <c r="D2" s="121"/>
      <c r="E2" s="121"/>
      <c r="F2" s="121"/>
      <c r="G2" s="121"/>
      <c r="H2" s="123" t="s">
        <v>442</v>
      </c>
      <c r="I2" s="42"/>
    </row>
    <row r="3" ht="18" customHeight="1" spans="1:9">
      <c r="A3" s="124"/>
      <c r="B3" s="124"/>
      <c r="C3" s="124"/>
      <c r="D3" s="124"/>
      <c r="E3" s="124"/>
      <c r="F3" s="124"/>
      <c r="G3" s="124"/>
      <c r="H3" s="125" t="s">
        <v>443</v>
      </c>
      <c r="I3" s="42"/>
    </row>
    <row r="4" ht="18" customHeight="1" spans="1:9">
      <c r="A4" s="126" t="s">
        <v>444</v>
      </c>
      <c r="B4" s="126"/>
      <c r="C4" s="126" t="s">
        <v>445</v>
      </c>
      <c r="D4" s="126"/>
      <c r="E4" s="126"/>
      <c r="F4" s="126" t="s">
        <v>446</v>
      </c>
      <c r="G4" s="126"/>
      <c r="H4" s="126">
        <v>0.84</v>
      </c>
      <c r="I4" s="136"/>
    </row>
    <row r="5" ht="18" customHeight="1" spans="1:9">
      <c r="A5" s="126" t="s">
        <v>447</v>
      </c>
      <c r="B5" s="126"/>
      <c r="C5" s="126" t="s">
        <v>448</v>
      </c>
      <c r="D5" s="126"/>
      <c r="E5" s="126"/>
      <c r="F5" s="126" t="s">
        <v>449</v>
      </c>
      <c r="G5" s="126"/>
      <c r="H5" s="126" t="s">
        <v>450</v>
      </c>
      <c r="I5" s="136"/>
    </row>
    <row r="6" ht="18" customHeight="1" spans="1:9">
      <c r="A6" s="126" t="s">
        <v>451</v>
      </c>
      <c r="B6" s="126"/>
      <c r="C6" s="126" t="s">
        <v>448</v>
      </c>
      <c r="D6" s="126"/>
      <c r="E6" s="126"/>
      <c r="F6" s="126" t="s">
        <v>452</v>
      </c>
      <c r="G6" s="126"/>
      <c r="H6" s="126" t="s">
        <v>477</v>
      </c>
      <c r="I6" s="136"/>
    </row>
    <row r="7" ht="18" customHeight="1" spans="1:9">
      <c r="A7" s="128" t="s">
        <v>454</v>
      </c>
      <c r="B7" s="127"/>
      <c r="C7" s="126" t="s">
        <v>455</v>
      </c>
      <c r="D7" s="126" t="s">
        <v>456</v>
      </c>
      <c r="E7" s="126"/>
      <c r="F7" s="126"/>
      <c r="G7" s="126" t="s">
        <v>457</v>
      </c>
      <c r="H7" s="126"/>
      <c r="I7" s="137" t="s">
        <v>458</v>
      </c>
    </row>
    <row r="8" ht="18" customHeight="1" spans="1:9">
      <c r="A8" s="128"/>
      <c r="B8" s="126">
        <v>1</v>
      </c>
      <c r="C8" s="106" t="s">
        <v>459</v>
      </c>
      <c r="D8" s="141">
        <v>1000</v>
      </c>
      <c r="E8" s="126"/>
      <c r="F8" s="137"/>
      <c r="G8" s="142"/>
      <c r="H8" s="143"/>
      <c r="I8" s="144"/>
    </row>
    <row r="9" ht="18" customHeight="1" spans="1:9">
      <c r="A9" s="128"/>
      <c r="B9" s="126"/>
      <c r="C9" s="106" t="s">
        <v>478</v>
      </c>
      <c r="D9" s="126">
        <v>50</v>
      </c>
      <c r="E9" s="143"/>
      <c r="F9" s="143"/>
      <c r="G9" s="143"/>
      <c r="H9" s="143"/>
      <c r="I9" s="145"/>
    </row>
    <row r="10" ht="18" customHeight="1" spans="1:9">
      <c r="A10" s="128"/>
      <c r="B10" s="126"/>
      <c r="C10" s="106" t="s">
        <v>138</v>
      </c>
      <c r="D10" s="126">
        <v>5</v>
      </c>
      <c r="E10" s="143"/>
      <c r="F10" s="143"/>
      <c r="G10" s="143"/>
      <c r="H10" s="143"/>
      <c r="I10" s="145"/>
    </row>
    <row r="11" ht="18" customHeight="1" spans="1:9">
      <c r="A11" s="128"/>
      <c r="B11" s="126">
        <v>2</v>
      </c>
      <c r="C11" s="106" t="s">
        <v>137</v>
      </c>
      <c r="D11" s="126">
        <v>7</v>
      </c>
      <c r="E11" s="143"/>
      <c r="F11" s="143"/>
      <c r="G11" s="143"/>
      <c r="H11" s="143"/>
      <c r="I11" s="145"/>
    </row>
    <row r="12" ht="18" customHeight="1" spans="1:9">
      <c r="A12" s="128"/>
      <c r="B12" s="126"/>
      <c r="C12" s="106" t="s">
        <v>136</v>
      </c>
      <c r="D12" s="126">
        <v>730</v>
      </c>
      <c r="E12" s="143"/>
      <c r="F12" s="143"/>
      <c r="G12" s="143"/>
      <c r="H12" s="143"/>
      <c r="I12" s="145"/>
    </row>
    <row r="13" ht="18" customHeight="1" spans="1:9">
      <c r="A13" s="128"/>
      <c r="B13" s="126"/>
      <c r="C13" s="137"/>
      <c r="D13" s="127"/>
      <c r="E13" s="143"/>
      <c r="F13" s="143"/>
      <c r="G13" s="143"/>
      <c r="H13" s="143"/>
      <c r="I13" s="145"/>
    </row>
    <row r="14" ht="18" customHeight="1" spans="1:9">
      <c r="A14" s="128"/>
      <c r="B14" s="126"/>
      <c r="C14" s="137"/>
      <c r="D14" s="143"/>
      <c r="E14" s="127"/>
      <c r="F14" s="143"/>
      <c r="G14" s="143"/>
      <c r="H14" s="143"/>
      <c r="I14" s="145"/>
    </row>
    <row r="15" ht="18" customHeight="1" spans="1:9">
      <c r="A15" s="128"/>
      <c r="B15" s="126"/>
      <c r="C15" s="137"/>
      <c r="D15" s="137"/>
      <c r="E15" s="137"/>
      <c r="F15" s="127"/>
      <c r="G15" s="143"/>
      <c r="H15" s="143"/>
      <c r="I15" s="145"/>
    </row>
    <row r="16" ht="18" customHeight="1" spans="1:9">
      <c r="A16" s="128"/>
      <c r="B16" s="126"/>
      <c r="C16" s="137"/>
      <c r="D16" s="137"/>
      <c r="E16" s="137"/>
      <c r="F16" s="127"/>
      <c r="G16" s="143"/>
      <c r="H16" s="143"/>
      <c r="I16" s="145"/>
    </row>
    <row r="17" ht="18" customHeight="1" spans="1:9">
      <c r="A17" s="128"/>
      <c r="B17" s="126"/>
      <c r="C17" s="137"/>
      <c r="D17" s="137"/>
      <c r="E17" s="137"/>
      <c r="F17" s="127"/>
      <c r="G17" s="143"/>
      <c r="H17" s="143"/>
      <c r="I17" s="145"/>
    </row>
    <row r="18" ht="18" customHeight="1" spans="1:9">
      <c r="A18" s="128"/>
      <c r="B18" s="126"/>
      <c r="C18" s="137"/>
      <c r="D18" s="137"/>
      <c r="E18" s="137"/>
      <c r="F18" s="127"/>
      <c r="G18" s="143"/>
      <c r="H18" s="143"/>
      <c r="I18" s="145"/>
    </row>
    <row r="19" ht="18" customHeight="1" spans="1:9">
      <c r="A19" s="128"/>
      <c r="B19" s="126"/>
      <c r="C19" s="137"/>
      <c r="D19" s="137"/>
      <c r="E19" s="137"/>
      <c r="F19" s="127"/>
      <c r="G19" s="143"/>
      <c r="H19" s="143"/>
      <c r="I19" s="145"/>
    </row>
    <row r="20" ht="18" customHeight="1" spans="1:9">
      <c r="A20" s="128"/>
      <c r="B20" s="126"/>
      <c r="C20" s="126"/>
      <c r="D20" s="131"/>
      <c r="E20" s="131"/>
      <c r="F20" s="126"/>
      <c r="G20" s="130"/>
      <c r="H20" s="127"/>
      <c r="I20" s="145"/>
    </row>
    <row r="21" ht="18" customHeight="1" spans="1:9">
      <c r="A21" s="128"/>
      <c r="B21" s="126" t="s">
        <v>464</v>
      </c>
      <c r="C21" s="126"/>
      <c r="D21" s="126">
        <v>1792</v>
      </c>
      <c r="E21" s="126"/>
      <c r="F21" s="126"/>
      <c r="G21" s="127"/>
      <c r="H21" s="126"/>
      <c r="I21" s="146"/>
    </row>
    <row r="22" ht="18" customHeight="1" spans="1:9">
      <c r="A22" s="134" t="s">
        <v>465</v>
      </c>
      <c r="B22" s="134"/>
      <c r="C22" s="134"/>
      <c r="D22" s="134"/>
      <c r="E22" s="134"/>
      <c r="F22" s="134"/>
      <c r="G22" s="134"/>
      <c r="H22" s="134"/>
      <c r="I22" s="108"/>
    </row>
    <row r="23" ht="18" customHeight="1" spans="1:9">
      <c r="A23" s="135" t="s">
        <v>466</v>
      </c>
      <c r="B23" s="135"/>
      <c r="C23" s="135"/>
      <c r="D23" s="135"/>
      <c r="E23" s="135"/>
      <c r="F23" s="135"/>
      <c r="G23" s="135"/>
      <c r="H23" s="135"/>
      <c r="I23" s="134" t="s">
        <v>479</v>
      </c>
    </row>
    <row r="24" ht="18" customHeight="1" spans="1:9">
      <c r="A24" s="134" t="s">
        <v>467</v>
      </c>
      <c r="B24" s="134"/>
      <c r="C24" s="134"/>
      <c r="D24" s="134"/>
      <c r="E24" s="134"/>
      <c r="F24" s="134"/>
      <c r="G24" s="134"/>
      <c r="H24" s="134"/>
      <c r="I24" s="134"/>
    </row>
    <row r="25" ht="18" customHeight="1" spans="1:9">
      <c r="A25" s="134" t="s">
        <v>468</v>
      </c>
      <c r="B25" s="134"/>
      <c r="C25" s="134"/>
      <c r="D25" s="134"/>
      <c r="E25" s="134"/>
      <c r="F25" s="134"/>
      <c r="G25" s="134"/>
      <c r="H25" s="134"/>
      <c r="I25" s="134"/>
    </row>
    <row r="26" ht="18" customHeight="1" spans="1:9">
      <c r="A26" s="134" t="s">
        <v>469</v>
      </c>
      <c r="B26" s="134"/>
      <c r="C26" s="134"/>
      <c r="D26" s="134"/>
      <c r="E26" s="134"/>
      <c r="F26" s="134"/>
      <c r="G26" s="134"/>
      <c r="H26" s="134"/>
      <c r="I26" s="108"/>
    </row>
    <row r="27" ht="18" customHeight="1" spans="1:9">
      <c r="A27" s="134" t="s">
        <v>470</v>
      </c>
      <c r="B27" s="134"/>
      <c r="C27" s="134"/>
      <c r="D27" s="134"/>
      <c r="E27" s="134"/>
      <c r="F27" s="134"/>
      <c r="G27" s="134"/>
      <c r="H27" s="134"/>
      <c r="I27" s="108"/>
    </row>
    <row r="28" ht="18" customHeight="1" spans="1:9">
      <c r="A28" s="134" t="s">
        <v>471</v>
      </c>
      <c r="B28" s="134"/>
      <c r="C28" s="134"/>
      <c r="D28" s="134"/>
      <c r="E28" s="134"/>
      <c r="F28" s="134"/>
      <c r="G28" s="134"/>
      <c r="H28" s="134"/>
      <c r="I28" s="108"/>
    </row>
    <row r="29" ht="18" customHeight="1" spans="1:9">
      <c r="A29" s="134" t="s">
        <v>472</v>
      </c>
      <c r="B29" s="134"/>
      <c r="C29" s="134"/>
      <c r="D29" s="134"/>
      <c r="E29" s="134"/>
      <c r="F29" s="134"/>
      <c r="G29" s="134"/>
      <c r="H29" s="134"/>
      <c r="I29" s="108"/>
    </row>
    <row r="30" ht="18" customHeight="1" spans="1:9">
      <c r="A30" s="134" t="s">
        <v>473</v>
      </c>
      <c r="B30" s="134"/>
      <c r="C30" s="134"/>
      <c r="D30" s="134"/>
      <c r="E30" s="134"/>
      <c r="F30" s="134"/>
      <c r="G30" s="134"/>
      <c r="H30" s="134"/>
      <c r="I30" s="108"/>
    </row>
    <row r="31" spans="1:9">
      <c r="A31" s="134" t="s">
        <v>474</v>
      </c>
      <c r="B31" s="134"/>
      <c r="C31" s="134"/>
      <c r="D31" s="134"/>
      <c r="E31" s="134"/>
      <c r="F31" s="134"/>
      <c r="G31" s="134"/>
      <c r="H31" s="134"/>
      <c r="I31" s="108"/>
    </row>
    <row r="32" spans="1:9">
      <c r="A32" s="126" t="s">
        <v>475</v>
      </c>
      <c r="B32" s="126"/>
      <c r="C32" s="126"/>
      <c r="D32" s="126"/>
      <c r="E32" s="126"/>
      <c r="F32" s="126"/>
      <c r="G32" s="126"/>
      <c r="H32" s="126"/>
      <c r="I32" s="108"/>
    </row>
  </sheetData>
  <mergeCells count="23">
    <mergeCell ref="A4:B4"/>
    <mergeCell ref="C4:D4"/>
    <mergeCell ref="F4:G4"/>
    <mergeCell ref="A5:B5"/>
    <mergeCell ref="C5:D5"/>
    <mergeCell ref="A6:B6"/>
    <mergeCell ref="C6:D6"/>
    <mergeCell ref="F6:G6"/>
    <mergeCell ref="B21:C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7:A21"/>
    <mergeCell ref="I8:I21"/>
    <mergeCell ref="A1:G3"/>
  </mergeCells>
  <pageMargins left="0.699305555555556" right="0.699305555555556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I31"/>
  <sheetViews>
    <sheetView workbookViewId="0">
      <selection activeCell="E20" sqref="E20"/>
    </sheetView>
  </sheetViews>
  <sheetFormatPr defaultColWidth="9" defaultRowHeight="13.5"/>
  <cols>
    <col min="1" max="1" width="9" style="58"/>
    <col min="2" max="2" width="7.375" style="58" customWidth="1"/>
    <col min="3" max="3" width="10.625" style="58" customWidth="1"/>
    <col min="4" max="4" width="9" style="58"/>
    <col min="5" max="5" width="7.375" style="58" customWidth="1"/>
    <col min="6" max="6" width="11.2583333333333" style="58" customWidth="1"/>
    <col min="7" max="8" width="9" style="58"/>
    <col min="9" max="9" width="23" style="58" customWidth="1"/>
    <col min="10" max="16384" width="9" style="58"/>
  </cols>
  <sheetData>
    <row r="1" ht="18" customHeight="1" spans="1:9">
      <c r="A1" s="121" t="s">
        <v>480</v>
      </c>
      <c r="B1" s="121"/>
      <c r="C1" s="121"/>
      <c r="D1" s="121"/>
      <c r="E1" s="121"/>
      <c r="F1" s="121"/>
      <c r="G1" s="121"/>
      <c r="H1" s="122" t="s">
        <v>441</v>
      </c>
      <c r="I1" s="42"/>
    </row>
    <row r="2" ht="18" customHeight="1" spans="1:9">
      <c r="A2" s="121"/>
      <c r="B2" s="121"/>
      <c r="C2" s="121"/>
      <c r="D2" s="121"/>
      <c r="E2" s="121"/>
      <c r="F2" s="121"/>
      <c r="G2" s="121"/>
      <c r="H2" s="123" t="s">
        <v>442</v>
      </c>
      <c r="I2" s="42"/>
    </row>
    <row r="3" ht="18" customHeight="1" spans="1:9">
      <c r="A3" s="124"/>
      <c r="B3" s="124"/>
      <c r="C3" s="124"/>
      <c r="D3" s="124"/>
      <c r="E3" s="124"/>
      <c r="F3" s="124"/>
      <c r="G3" s="124"/>
      <c r="H3" s="125" t="s">
        <v>443</v>
      </c>
      <c r="I3" s="42"/>
    </row>
    <row r="4" ht="18" customHeight="1" spans="1:9">
      <c r="A4" s="126" t="s">
        <v>444</v>
      </c>
      <c r="B4" s="126"/>
      <c r="C4" s="126" t="s">
        <v>445</v>
      </c>
      <c r="D4" s="126"/>
      <c r="E4" s="126" t="s">
        <v>446</v>
      </c>
      <c r="F4" s="126"/>
      <c r="G4" s="126">
        <v>3.5</v>
      </c>
      <c r="H4" s="127"/>
      <c r="I4" s="136"/>
    </row>
    <row r="5" ht="18" customHeight="1" spans="1:9">
      <c r="A5" s="126" t="s">
        <v>447</v>
      </c>
      <c r="B5" s="126"/>
      <c r="C5" s="126" t="s">
        <v>448</v>
      </c>
      <c r="D5" s="126"/>
      <c r="E5" s="126" t="s">
        <v>449</v>
      </c>
      <c r="F5" s="126" t="s">
        <v>481</v>
      </c>
      <c r="G5" s="126" t="s">
        <v>450</v>
      </c>
      <c r="H5" s="127"/>
      <c r="I5" s="136"/>
    </row>
    <row r="6" ht="18" customHeight="1" spans="1:9">
      <c r="A6" s="126" t="s">
        <v>451</v>
      </c>
      <c r="B6" s="126"/>
      <c r="C6" s="126" t="s">
        <v>448</v>
      </c>
      <c r="D6" s="126"/>
      <c r="E6" s="126" t="s">
        <v>452</v>
      </c>
      <c r="F6" s="126"/>
      <c r="G6" s="126" t="s">
        <v>482</v>
      </c>
      <c r="H6" s="127"/>
      <c r="I6" s="136"/>
    </row>
    <row r="7" ht="18" customHeight="1" spans="1:9">
      <c r="A7" s="128" t="s">
        <v>454</v>
      </c>
      <c r="B7" s="127"/>
      <c r="C7" s="126" t="s">
        <v>455</v>
      </c>
      <c r="D7" s="126" t="s">
        <v>456</v>
      </c>
      <c r="E7" s="126"/>
      <c r="F7" s="126" t="s">
        <v>457</v>
      </c>
      <c r="G7" s="129" t="s">
        <v>483</v>
      </c>
      <c r="H7" s="126"/>
      <c r="I7" s="137" t="s">
        <v>458</v>
      </c>
    </row>
    <row r="8" ht="18" customHeight="1" spans="1:9">
      <c r="A8" s="128"/>
      <c r="B8" s="126">
        <v>1</v>
      </c>
      <c r="C8" s="126" t="s">
        <v>459</v>
      </c>
      <c r="D8" s="126">
        <v>1000</v>
      </c>
      <c r="E8" s="126">
        <v>1</v>
      </c>
      <c r="F8" s="126" t="s">
        <v>484</v>
      </c>
      <c r="G8" s="126" t="s">
        <v>485</v>
      </c>
      <c r="H8" s="127"/>
      <c r="I8" s="138"/>
    </row>
    <row r="9" ht="18" customHeight="1" spans="1:9">
      <c r="A9" s="128"/>
      <c r="B9" s="126"/>
      <c r="C9" s="126" t="s">
        <v>139</v>
      </c>
      <c r="D9" s="126">
        <v>60</v>
      </c>
      <c r="E9" s="126"/>
      <c r="F9" s="126" t="s">
        <v>486</v>
      </c>
      <c r="G9" s="126">
        <v>30</v>
      </c>
      <c r="H9" s="127"/>
      <c r="I9" s="139"/>
    </row>
    <row r="10" ht="18" customHeight="1" spans="1:9">
      <c r="A10" s="128"/>
      <c r="B10" s="126"/>
      <c r="C10" s="126" t="s">
        <v>138</v>
      </c>
      <c r="D10" s="126">
        <v>13</v>
      </c>
      <c r="E10" s="126">
        <v>2</v>
      </c>
      <c r="F10" s="126" t="s">
        <v>487</v>
      </c>
      <c r="G10" s="126" t="s">
        <v>488</v>
      </c>
      <c r="H10" s="127"/>
      <c r="I10" s="139"/>
    </row>
    <row r="11" ht="18" customHeight="1" spans="1:9">
      <c r="A11" s="128"/>
      <c r="B11" s="126"/>
      <c r="C11" s="126" t="s">
        <v>489</v>
      </c>
      <c r="D11" s="126">
        <v>22</v>
      </c>
      <c r="E11" s="126"/>
      <c r="F11" s="126" t="s">
        <v>490</v>
      </c>
      <c r="G11" s="126">
        <v>5</v>
      </c>
      <c r="H11" s="127"/>
      <c r="I11" s="139"/>
    </row>
    <row r="12" ht="18" customHeight="1" spans="1:9">
      <c r="A12" s="128"/>
      <c r="B12" s="126"/>
      <c r="C12" s="126" t="s">
        <v>491</v>
      </c>
      <c r="D12" s="126">
        <v>5</v>
      </c>
      <c r="E12" s="126"/>
      <c r="F12" s="126" t="s">
        <v>492</v>
      </c>
      <c r="G12" s="126">
        <v>2</v>
      </c>
      <c r="H12" s="130"/>
      <c r="I12" s="139"/>
    </row>
    <row r="13" ht="18" customHeight="1" spans="1:9">
      <c r="A13" s="128"/>
      <c r="B13" s="126"/>
      <c r="C13" s="126" t="s">
        <v>493</v>
      </c>
      <c r="D13" s="131">
        <v>80</v>
      </c>
      <c r="E13" s="132"/>
      <c r="F13" s="132" t="s">
        <v>494</v>
      </c>
      <c r="G13" s="133" t="s">
        <v>495</v>
      </c>
      <c r="H13" s="130"/>
      <c r="I13" s="139"/>
    </row>
    <row r="14" ht="18" customHeight="1" spans="1:9">
      <c r="A14" s="128"/>
      <c r="B14" s="126">
        <v>2</v>
      </c>
      <c r="C14" s="126" t="s">
        <v>136</v>
      </c>
      <c r="D14" s="131">
        <v>650</v>
      </c>
      <c r="E14" s="132">
        <v>1</v>
      </c>
      <c r="F14" s="132" t="s">
        <v>496</v>
      </c>
      <c r="G14" s="132">
        <v>420</v>
      </c>
      <c r="H14" s="127"/>
      <c r="I14" s="139"/>
    </row>
    <row r="15" ht="18" customHeight="1" spans="1:9">
      <c r="A15" s="128"/>
      <c r="B15" s="126"/>
      <c r="C15" s="126" t="s">
        <v>476</v>
      </c>
      <c r="D15" s="131">
        <v>200</v>
      </c>
      <c r="E15" s="132"/>
      <c r="F15" s="132" t="s">
        <v>497</v>
      </c>
      <c r="G15" s="132">
        <v>160</v>
      </c>
      <c r="H15" s="127"/>
      <c r="I15" s="139"/>
    </row>
    <row r="16" ht="18" customHeight="1" spans="1:9">
      <c r="A16" s="128"/>
      <c r="B16" s="126"/>
      <c r="C16" s="126" t="s">
        <v>440</v>
      </c>
      <c r="D16" s="131">
        <v>80</v>
      </c>
      <c r="E16" s="132"/>
      <c r="F16" s="132" t="s">
        <v>139</v>
      </c>
      <c r="G16" s="132">
        <v>180</v>
      </c>
      <c r="H16" s="127"/>
      <c r="I16" s="139"/>
    </row>
    <row r="17" ht="18" customHeight="1" spans="1:9">
      <c r="A17" s="128"/>
      <c r="B17" s="126"/>
      <c r="C17" s="126" t="s">
        <v>137</v>
      </c>
      <c r="D17" s="126">
        <v>30</v>
      </c>
      <c r="E17" s="132"/>
      <c r="F17" s="132" t="s">
        <v>498</v>
      </c>
      <c r="G17" s="132">
        <v>6</v>
      </c>
      <c r="H17" s="127"/>
      <c r="I17" s="139"/>
    </row>
    <row r="18" ht="18" customHeight="1" spans="1:9">
      <c r="A18" s="128"/>
      <c r="B18" s="126">
        <v>3</v>
      </c>
      <c r="C18" s="126" t="s">
        <v>499</v>
      </c>
      <c r="D18" s="131">
        <v>150</v>
      </c>
      <c r="E18" s="132">
        <v>2</v>
      </c>
      <c r="F18" s="132" t="s">
        <v>136</v>
      </c>
      <c r="G18" s="132">
        <v>30</v>
      </c>
      <c r="H18" s="127"/>
      <c r="I18" s="139"/>
    </row>
    <row r="19" ht="18" customHeight="1" spans="1:9">
      <c r="A19" s="128"/>
      <c r="B19" s="126"/>
      <c r="C19" s="126"/>
      <c r="D19" s="131"/>
      <c r="E19" s="132"/>
      <c r="F19" s="132" t="s">
        <v>500</v>
      </c>
      <c r="G19" s="132">
        <v>796</v>
      </c>
      <c r="H19" s="126"/>
      <c r="I19" s="139"/>
    </row>
    <row r="20" ht="18" customHeight="1" spans="1:9">
      <c r="A20" s="128"/>
      <c r="B20" s="126" t="s">
        <v>464</v>
      </c>
      <c r="C20" s="126"/>
      <c r="D20" s="126">
        <f>SUM(D8:D19)</f>
        <v>2290</v>
      </c>
      <c r="E20" s="126"/>
      <c r="F20" s="127"/>
      <c r="G20" s="127"/>
      <c r="H20" s="126"/>
      <c r="I20" s="140"/>
    </row>
    <row r="21" ht="18" customHeight="1" spans="1:9">
      <c r="A21" s="134" t="s">
        <v>465</v>
      </c>
      <c r="B21" s="134"/>
      <c r="C21" s="134"/>
      <c r="D21" s="134"/>
      <c r="E21" s="134"/>
      <c r="F21" s="134"/>
      <c r="G21" s="134"/>
      <c r="H21" s="134"/>
      <c r="I21" s="108"/>
    </row>
    <row r="22" ht="18" customHeight="1" spans="1:9">
      <c r="A22" s="135" t="s">
        <v>466</v>
      </c>
      <c r="B22" s="135"/>
      <c r="C22" s="135"/>
      <c r="D22" s="135"/>
      <c r="E22" s="135"/>
      <c r="F22" s="135"/>
      <c r="G22" s="135"/>
      <c r="H22" s="135"/>
      <c r="I22" s="134" t="s">
        <v>479</v>
      </c>
    </row>
    <row r="23" ht="18" customHeight="1" spans="1:9">
      <c r="A23" s="134" t="s">
        <v>501</v>
      </c>
      <c r="B23" s="134"/>
      <c r="C23" s="134"/>
      <c r="D23" s="134"/>
      <c r="E23" s="134"/>
      <c r="F23" s="134"/>
      <c r="G23" s="134"/>
      <c r="H23" s="134"/>
      <c r="I23" s="134" t="s">
        <v>502</v>
      </c>
    </row>
    <row r="24" ht="18" customHeight="1" spans="1:9">
      <c r="A24" s="134" t="s">
        <v>503</v>
      </c>
      <c r="B24" s="134"/>
      <c r="C24" s="134"/>
      <c r="D24" s="134"/>
      <c r="E24" s="134"/>
      <c r="F24" s="134"/>
      <c r="G24" s="134"/>
      <c r="H24" s="134"/>
      <c r="I24" s="134" t="s">
        <v>504</v>
      </c>
    </row>
    <row r="25" ht="18" customHeight="1" spans="1:9">
      <c r="A25" s="134" t="s">
        <v>505</v>
      </c>
      <c r="B25" s="134"/>
      <c r="C25" s="134"/>
      <c r="D25" s="134"/>
      <c r="E25" s="134"/>
      <c r="F25" s="134"/>
      <c r="G25" s="134"/>
      <c r="H25" s="134"/>
      <c r="I25" s="108"/>
    </row>
    <row r="26" ht="18" customHeight="1" spans="1:9">
      <c r="A26" s="134" t="s">
        <v>506</v>
      </c>
      <c r="B26" s="134"/>
      <c r="C26" s="134"/>
      <c r="D26" s="134"/>
      <c r="E26" s="134"/>
      <c r="F26" s="134"/>
      <c r="G26" s="134"/>
      <c r="H26" s="134"/>
      <c r="I26" s="108"/>
    </row>
    <row r="27" ht="18" customHeight="1" spans="1:9">
      <c r="A27" s="134" t="s">
        <v>507</v>
      </c>
      <c r="B27" s="134"/>
      <c r="C27" s="134"/>
      <c r="D27" s="134"/>
      <c r="E27" s="134"/>
      <c r="F27" s="134"/>
      <c r="G27" s="134"/>
      <c r="H27" s="134"/>
      <c r="I27" s="108"/>
    </row>
    <row r="28" ht="18" customHeight="1" spans="1:9">
      <c r="A28" s="134" t="s">
        <v>472</v>
      </c>
      <c r="B28" s="134"/>
      <c r="C28" s="134"/>
      <c r="D28" s="134"/>
      <c r="E28" s="134"/>
      <c r="F28" s="134"/>
      <c r="G28" s="134"/>
      <c r="H28" s="134"/>
      <c r="I28" s="108"/>
    </row>
    <row r="29" ht="18" customHeight="1" spans="1:9">
      <c r="A29" s="134" t="s">
        <v>508</v>
      </c>
      <c r="B29" s="134"/>
      <c r="C29" s="134"/>
      <c r="D29" s="134"/>
      <c r="E29" s="134"/>
      <c r="F29" s="134"/>
      <c r="G29" s="134"/>
      <c r="H29" s="134"/>
      <c r="I29" s="108"/>
    </row>
    <row r="30" ht="18" customHeight="1" spans="1:9">
      <c r="A30" s="134" t="s">
        <v>474</v>
      </c>
      <c r="B30" s="134"/>
      <c r="C30" s="134"/>
      <c r="D30" s="134"/>
      <c r="E30" s="134"/>
      <c r="F30" s="134"/>
      <c r="G30" s="134"/>
      <c r="H30" s="134"/>
      <c r="I30" s="108"/>
    </row>
    <row r="31" spans="1:9">
      <c r="A31" s="126" t="s">
        <v>475</v>
      </c>
      <c r="B31" s="126"/>
      <c r="C31" s="126"/>
      <c r="D31" s="126"/>
      <c r="E31" s="126"/>
      <c r="F31" s="126"/>
      <c r="G31" s="126"/>
      <c r="H31" s="126"/>
      <c r="I31" s="108"/>
    </row>
  </sheetData>
  <mergeCells count="23">
    <mergeCell ref="A4:B4"/>
    <mergeCell ref="C4:D4"/>
    <mergeCell ref="E4:F4"/>
    <mergeCell ref="A5:B5"/>
    <mergeCell ref="C5:D5"/>
    <mergeCell ref="A6:B6"/>
    <mergeCell ref="C6:D6"/>
    <mergeCell ref="E6:F6"/>
    <mergeCell ref="B20:C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7:A20"/>
    <mergeCell ref="I8:I20"/>
    <mergeCell ref="A1:G3"/>
  </mergeCells>
  <pageMargins left="0.699305555555556" right="0.699305555555556" top="0.75" bottom="0.75" header="0.3" footer="0.3"/>
  <headerFooter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:K33"/>
  <sheetViews>
    <sheetView workbookViewId="0">
      <selection activeCell="F17" sqref="F17"/>
    </sheetView>
  </sheetViews>
  <sheetFormatPr defaultColWidth="9" defaultRowHeight="13.5"/>
  <cols>
    <col min="1" max="1" width="9" style="58"/>
    <col min="2" max="2" width="7.75833333333333" style="58" customWidth="1"/>
    <col min="3" max="3" width="9" style="58"/>
    <col min="4" max="4" width="5.625" style="58" customWidth="1"/>
    <col min="5" max="6" width="9" style="58"/>
    <col min="7" max="7" width="6.125" style="58" customWidth="1"/>
    <col min="8" max="8" width="7.875" style="58" customWidth="1"/>
    <col min="9" max="9" width="10.625" style="58" customWidth="1"/>
    <col min="10" max="10" width="7.625" style="58" customWidth="1"/>
    <col min="11" max="11" width="23.7583333333333" style="58" customWidth="1"/>
    <col min="12" max="16384" width="9" style="58"/>
  </cols>
  <sheetData>
    <row r="1" ht="18" customHeight="1" spans="1:11">
      <c r="A1" s="59" t="s">
        <v>509</v>
      </c>
      <c r="B1" s="59"/>
      <c r="C1" s="59"/>
      <c r="D1" s="59"/>
      <c r="E1" s="59"/>
      <c r="F1" s="59"/>
      <c r="G1" s="59"/>
      <c r="H1" s="59"/>
      <c r="I1" s="59"/>
      <c r="J1" s="79" t="s">
        <v>441</v>
      </c>
      <c r="K1" s="80"/>
    </row>
    <row r="2" ht="18" customHeight="1" spans="1:11">
      <c r="A2" s="59"/>
      <c r="B2" s="59"/>
      <c r="C2" s="59"/>
      <c r="D2" s="59"/>
      <c r="E2" s="59"/>
      <c r="F2" s="59"/>
      <c r="G2" s="59"/>
      <c r="H2" s="59"/>
      <c r="I2" s="59"/>
      <c r="J2" s="81" t="s">
        <v>442</v>
      </c>
      <c r="K2" s="80"/>
    </row>
    <row r="3" ht="18" customHeight="1" spans="1:11">
      <c r="A3" s="60"/>
      <c r="B3" s="60"/>
      <c r="C3" s="60"/>
      <c r="D3" s="60"/>
      <c r="E3" s="60"/>
      <c r="F3" s="60"/>
      <c r="G3" s="60"/>
      <c r="H3" s="60"/>
      <c r="I3" s="60"/>
      <c r="J3" s="82" t="s">
        <v>443</v>
      </c>
      <c r="K3" s="80"/>
    </row>
    <row r="4" ht="18" customHeight="1" spans="1:11">
      <c r="A4" s="61" t="s">
        <v>444</v>
      </c>
      <c r="B4" s="61"/>
      <c r="C4" s="61" t="s">
        <v>445</v>
      </c>
      <c r="D4" s="61"/>
      <c r="E4" s="61" t="s">
        <v>446</v>
      </c>
      <c r="F4" s="61"/>
      <c r="G4" s="62">
        <v>4.2</v>
      </c>
      <c r="H4" s="61"/>
      <c r="I4" s="63"/>
      <c r="J4" s="63"/>
      <c r="K4" s="63"/>
    </row>
    <row r="5" ht="18" customHeight="1" spans="1:11">
      <c r="A5" s="61" t="s">
        <v>447</v>
      </c>
      <c r="B5" s="61"/>
      <c r="C5" s="61" t="s">
        <v>448</v>
      </c>
      <c r="D5" s="61"/>
      <c r="E5" s="61" t="s">
        <v>449</v>
      </c>
      <c r="F5" s="63"/>
      <c r="G5" s="63"/>
      <c r="H5" s="63"/>
      <c r="I5" s="61" t="s">
        <v>450</v>
      </c>
      <c r="J5" s="63"/>
      <c r="K5" s="72" t="s">
        <v>510</v>
      </c>
    </row>
    <row r="6" ht="18" customHeight="1" spans="1:11">
      <c r="A6" s="61" t="s">
        <v>451</v>
      </c>
      <c r="B6" s="61"/>
      <c r="C6" s="61" t="s">
        <v>448</v>
      </c>
      <c r="D6" s="61"/>
      <c r="E6" s="61" t="s">
        <v>452</v>
      </c>
      <c r="F6" s="61"/>
      <c r="G6" s="62" t="s">
        <v>511</v>
      </c>
      <c r="H6" s="61"/>
      <c r="I6" s="72" t="s">
        <v>512</v>
      </c>
      <c r="J6" s="71" t="s">
        <v>513</v>
      </c>
      <c r="K6" s="63"/>
    </row>
    <row r="7" ht="18" customHeight="1" spans="1:11">
      <c r="A7" s="65" t="s">
        <v>454</v>
      </c>
      <c r="B7" s="63"/>
      <c r="C7" s="61" t="s">
        <v>455</v>
      </c>
      <c r="D7" s="61" t="s">
        <v>456</v>
      </c>
      <c r="E7" s="62"/>
      <c r="F7" s="62" t="s">
        <v>457</v>
      </c>
      <c r="G7" s="71" t="s">
        <v>514</v>
      </c>
      <c r="H7" s="109" t="s">
        <v>515</v>
      </c>
      <c r="I7" s="110" t="s">
        <v>516</v>
      </c>
      <c r="J7" s="119">
        <v>360</v>
      </c>
      <c r="K7" s="61" t="s">
        <v>458</v>
      </c>
    </row>
    <row r="8" ht="18" customHeight="1" spans="1:11">
      <c r="A8" s="66"/>
      <c r="B8" s="61">
        <v>1</v>
      </c>
      <c r="C8" s="67" t="s">
        <v>517</v>
      </c>
      <c r="D8" s="67">
        <v>700</v>
      </c>
      <c r="E8" s="72" t="s">
        <v>515</v>
      </c>
      <c r="F8" s="62" t="s">
        <v>518</v>
      </c>
      <c r="G8" s="62">
        <v>300</v>
      </c>
      <c r="H8" s="110"/>
      <c r="I8" s="110" t="s">
        <v>139</v>
      </c>
      <c r="J8" s="119">
        <v>200</v>
      </c>
      <c r="K8" s="85"/>
    </row>
    <row r="9" ht="18" customHeight="1" spans="1:11">
      <c r="A9" s="66"/>
      <c r="B9" s="61"/>
      <c r="C9" s="67" t="s">
        <v>139</v>
      </c>
      <c r="D9" s="67">
        <v>30</v>
      </c>
      <c r="E9" s="62"/>
      <c r="F9" s="62" t="s">
        <v>478</v>
      </c>
      <c r="G9" s="62">
        <v>50</v>
      </c>
      <c r="H9" s="111"/>
      <c r="I9" s="111" t="s">
        <v>519</v>
      </c>
      <c r="J9" s="111">
        <v>10</v>
      </c>
      <c r="K9" s="86"/>
    </row>
    <row r="10" ht="18" customHeight="1" spans="1:11">
      <c r="A10" s="66"/>
      <c r="B10" s="61"/>
      <c r="C10" s="67" t="s">
        <v>138</v>
      </c>
      <c r="D10" s="67">
        <v>20</v>
      </c>
      <c r="E10" s="72" t="s">
        <v>520</v>
      </c>
      <c r="F10" s="62" t="s">
        <v>521</v>
      </c>
      <c r="G10" s="62">
        <v>500</v>
      </c>
      <c r="H10" s="111"/>
      <c r="I10" s="111" t="s">
        <v>138</v>
      </c>
      <c r="J10" s="111">
        <v>0.5</v>
      </c>
      <c r="K10" s="86"/>
    </row>
    <row r="11" ht="18" customHeight="1" spans="1:11">
      <c r="A11" s="66"/>
      <c r="B11" s="61"/>
      <c r="C11" s="67" t="s">
        <v>142</v>
      </c>
      <c r="D11" s="67">
        <v>20</v>
      </c>
      <c r="E11" s="72" t="s">
        <v>522</v>
      </c>
      <c r="F11" s="62" t="s">
        <v>523</v>
      </c>
      <c r="G11" s="62">
        <v>500</v>
      </c>
      <c r="H11" s="112" t="s">
        <v>524</v>
      </c>
      <c r="I11" s="111" t="s">
        <v>525</v>
      </c>
      <c r="J11" s="111">
        <v>160</v>
      </c>
      <c r="K11" s="86"/>
    </row>
    <row r="12" ht="18" customHeight="1" spans="1:11">
      <c r="A12" s="66"/>
      <c r="B12" s="61"/>
      <c r="C12" s="67" t="s">
        <v>143</v>
      </c>
      <c r="D12" s="67">
        <v>1</v>
      </c>
      <c r="E12" s="61"/>
      <c r="F12" s="62" t="s">
        <v>500</v>
      </c>
      <c r="G12" s="62">
        <f>SUM(G8:G11)</f>
        <v>1350</v>
      </c>
      <c r="H12" s="113"/>
      <c r="I12" s="111" t="s">
        <v>526</v>
      </c>
      <c r="J12" s="111">
        <v>100</v>
      </c>
      <c r="K12" s="86"/>
    </row>
    <row r="13" ht="18" customHeight="1" spans="1:11">
      <c r="A13" s="66"/>
      <c r="B13" s="61">
        <v>2</v>
      </c>
      <c r="C13" s="67" t="s">
        <v>137</v>
      </c>
      <c r="D13" s="67">
        <v>30</v>
      </c>
      <c r="E13" s="61"/>
      <c r="F13" s="61"/>
      <c r="G13" s="61"/>
      <c r="H13" s="113"/>
      <c r="I13" s="111" t="s">
        <v>463</v>
      </c>
      <c r="J13" s="111">
        <v>100</v>
      </c>
      <c r="K13" s="86"/>
    </row>
    <row r="14" ht="18" customHeight="1" spans="1:11">
      <c r="A14" s="66"/>
      <c r="B14" s="61"/>
      <c r="C14" s="67" t="s">
        <v>136</v>
      </c>
      <c r="D14" s="67">
        <v>250</v>
      </c>
      <c r="E14" s="61"/>
      <c r="F14" s="61"/>
      <c r="G14" s="61"/>
      <c r="H14" s="113"/>
      <c r="I14" s="111" t="s">
        <v>496</v>
      </c>
      <c r="J14" s="111">
        <v>150</v>
      </c>
      <c r="K14" s="86"/>
    </row>
    <row r="15" ht="18" customHeight="1" spans="1:11">
      <c r="A15" s="66"/>
      <c r="B15" s="61"/>
      <c r="C15" s="67" t="s">
        <v>527</v>
      </c>
      <c r="D15" s="67">
        <v>703</v>
      </c>
      <c r="E15" s="61"/>
      <c r="F15" s="61"/>
      <c r="G15" s="61"/>
      <c r="H15" s="113"/>
      <c r="I15" s="111" t="s">
        <v>500</v>
      </c>
      <c r="J15" s="111">
        <v>1080.5</v>
      </c>
      <c r="K15" s="86"/>
    </row>
    <row r="16" ht="18" customHeight="1" spans="1:11">
      <c r="A16" s="66"/>
      <c r="B16" s="61">
        <v>3</v>
      </c>
      <c r="C16" s="67" t="s">
        <v>497</v>
      </c>
      <c r="D16" s="67">
        <v>30</v>
      </c>
      <c r="E16" s="114"/>
      <c r="F16" s="114"/>
      <c r="G16" s="61"/>
      <c r="H16" s="113"/>
      <c r="I16" s="111"/>
      <c r="J16" s="111"/>
      <c r="K16" s="86"/>
    </row>
    <row r="17" ht="18" customHeight="1" spans="1:11">
      <c r="A17" s="66"/>
      <c r="B17" s="115"/>
      <c r="C17" s="116" t="s">
        <v>500</v>
      </c>
      <c r="D17" s="117">
        <v>1784</v>
      </c>
      <c r="E17" s="61"/>
      <c r="F17" s="61"/>
      <c r="G17" s="61"/>
      <c r="H17" s="113"/>
      <c r="I17" s="111"/>
      <c r="J17" s="111"/>
      <c r="K17" s="86"/>
    </row>
    <row r="18" ht="18" customHeight="1" spans="1:11">
      <c r="A18" s="66"/>
      <c r="B18" s="61"/>
      <c r="C18" s="118" t="s">
        <v>528</v>
      </c>
      <c r="D18" s="67"/>
      <c r="E18" s="61"/>
      <c r="F18" s="61"/>
      <c r="G18" s="61"/>
      <c r="H18" s="113"/>
      <c r="I18" s="111"/>
      <c r="J18" s="111"/>
      <c r="K18" s="86"/>
    </row>
    <row r="19" ht="18" customHeight="1" spans="1:11">
      <c r="A19" s="66"/>
      <c r="B19" s="61">
        <v>1</v>
      </c>
      <c r="C19" s="67" t="s">
        <v>136</v>
      </c>
      <c r="D19" s="67">
        <v>400</v>
      </c>
      <c r="E19" s="61"/>
      <c r="F19" s="61"/>
      <c r="G19" s="61"/>
      <c r="H19" s="113"/>
      <c r="I19" s="111"/>
      <c r="J19" s="111"/>
      <c r="K19" s="86"/>
    </row>
    <row r="20" ht="18" customHeight="1" spans="1:11">
      <c r="A20" s="66"/>
      <c r="B20" s="61"/>
      <c r="C20" s="67" t="s">
        <v>137</v>
      </c>
      <c r="D20" s="67">
        <v>3</v>
      </c>
      <c r="E20" s="61"/>
      <c r="F20" s="61"/>
      <c r="G20" s="61"/>
      <c r="H20" s="113"/>
      <c r="I20" s="111"/>
      <c r="J20" s="111"/>
      <c r="K20" s="86"/>
    </row>
    <row r="21" ht="18" customHeight="1" spans="1:11">
      <c r="A21" s="66"/>
      <c r="B21" s="61"/>
      <c r="C21" s="67" t="s">
        <v>459</v>
      </c>
      <c r="D21" s="67">
        <v>300</v>
      </c>
      <c r="E21" s="61"/>
      <c r="F21" s="61"/>
      <c r="G21" s="61"/>
      <c r="H21" s="61"/>
      <c r="I21" s="61"/>
      <c r="J21" s="61"/>
      <c r="K21" s="86"/>
    </row>
    <row r="22" ht="18" customHeight="1" spans="1:11">
      <c r="A22" s="66"/>
      <c r="B22" s="62" t="s">
        <v>464</v>
      </c>
      <c r="C22" s="62"/>
      <c r="D22" s="62">
        <v>703</v>
      </c>
      <c r="E22" s="62"/>
      <c r="F22" s="64"/>
      <c r="G22" s="64"/>
      <c r="H22" s="64"/>
      <c r="I22" s="64"/>
      <c r="J22" s="62"/>
      <c r="K22" s="91"/>
    </row>
    <row r="23" ht="18" customHeight="1" spans="1:11">
      <c r="A23" s="73" t="s">
        <v>465</v>
      </c>
      <c r="B23" s="74"/>
      <c r="C23" s="74"/>
      <c r="D23" s="74"/>
      <c r="E23" s="74"/>
      <c r="F23" s="74"/>
      <c r="G23" s="74"/>
      <c r="H23" s="74"/>
      <c r="I23" s="74"/>
      <c r="J23" s="92"/>
      <c r="K23" s="93"/>
    </row>
    <row r="24" ht="18" customHeight="1" spans="1:11">
      <c r="A24" s="75" t="s">
        <v>466</v>
      </c>
      <c r="B24" s="76"/>
      <c r="C24" s="76"/>
      <c r="D24" s="76"/>
      <c r="E24" s="76"/>
      <c r="F24" s="76"/>
      <c r="G24" s="76"/>
      <c r="H24" s="76"/>
      <c r="I24" s="76"/>
      <c r="J24" s="94"/>
      <c r="K24" s="95" t="s">
        <v>479</v>
      </c>
    </row>
    <row r="25" ht="18" customHeight="1" spans="1:11">
      <c r="A25" s="73" t="s">
        <v>529</v>
      </c>
      <c r="B25" s="74"/>
      <c r="C25" s="74"/>
      <c r="D25" s="74"/>
      <c r="E25" s="74"/>
      <c r="F25" s="74"/>
      <c r="G25" s="74"/>
      <c r="H25" s="74"/>
      <c r="I25" s="74"/>
      <c r="J25" s="92"/>
      <c r="K25" s="95" t="s">
        <v>502</v>
      </c>
    </row>
    <row r="26" ht="18" customHeight="1" spans="1:11">
      <c r="A26" s="73" t="s">
        <v>530</v>
      </c>
      <c r="B26" s="74"/>
      <c r="C26" s="74"/>
      <c r="D26" s="74"/>
      <c r="E26" s="74"/>
      <c r="F26" s="74"/>
      <c r="G26" s="74"/>
      <c r="H26" s="74"/>
      <c r="I26" s="74"/>
      <c r="J26" s="92"/>
      <c r="K26" s="95" t="s">
        <v>504</v>
      </c>
    </row>
    <row r="27" ht="18" customHeight="1" spans="1:11">
      <c r="A27" s="73" t="s">
        <v>531</v>
      </c>
      <c r="B27" s="74"/>
      <c r="C27" s="74"/>
      <c r="D27" s="74"/>
      <c r="E27" s="74"/>
      <c r="F27" s="74"/>
      <c r="G27" s="74"/>
      <c r="H27" s="74"/>
      <c r="I27" s="74"/>
      <c r="J27" s="92"/>
      <c r="K27" s="120"/>
    </row>
    <row r="28" ht="18" customHeight="1" spans="1:11">
      <c r="A28" s="73" t="s">
        <v>470</v>
      </c>
      <c r="B28" s="74"/>
      <c r="C28" s="74"/>
      <c r="D28" s="74"/>
      <c r="E28" s="74"/>
      <c r="F28" s="74"/>
      <c r="G28" s="74"/>
      <c r="H28" s="74"/>
      <c r="I28" s="74"/>
      <c r="J28" s="92"/>
      <c r="K28" s="93"/>
    </row>
    <row r="29" ht="18" customHeight="1" spans="1:11">
      <c r="A29" s="73" t="s">
        <v>507</v>
      </c>
      <c r="B29" s="74"/>
      <c r="C29" s="74"/>
      <c r="D29" s="74"/>
      <c r="E29" s="74"/>
      <c r="F29" s="74"/>
      <c r="G29" s="74"/>
      <c r="H29" s="74"/>
      <c r="I29" s="74"/>
      <c r="J29" s="92"/>
      <c r="K29" s="93"/>
    </row>
    <row r="30" ht="18" customHeight="1" spans="1:11">
      <c r="A30" s="73" t="s">
        <v>532</v>
      </c>
      <c r="B30" s="74"/>
      <c r="C30" s="74"/>
      <c r="D30" s="74"/>
      <c r="E30" s="74"/>
      <c r="F30" s="74"/>
      <c r="G30" s="74"/>
      <c r="H30" s="74"/>
      <c r="I30" s="74"/>
      <c r="J30" s="92"/>
      <c r="K30" s="93"/>
    </row>
    <row r="31" spans="1:11">
      <c r="A31" s="73" t="s">
        <v>533</v>
      </c>
      <c r="B31" s="74"/>
      <c r="C31" s="74"/>
      <c r="D31" s="74"/>
      <c r="E31" s="74"/>
      <c r="F31" s="74"/>
      <c r="G31" s="74"/>
      <c r="H31" s="74"/>
      <c r="I31" s="74"/>
      <c r="J31" s="92"/>
      <c r="K31" s="93"/>
    </row>
    <row r="32" spans="1:11">
      <c r="A32" s="73" t="s">
        <v>474</v>
      </c>
      <c r="B32" s="74"/>
      <c r="C32" s="74"/>
      <c r="D32" s="74"/>
      <c r="E32" s="74"/>
      <c r="F32" s="74"/>
      <c r="G32" s="74"/>
      <c r="H32" s="74"/>
      <c r="I32" s="74"/>
      <c r="J32" s="92"/>
      <c r="K32" s="93"/>
    </row>
    <row r="33" spans="1:11">
      <c r="A33" s="77" t="s">
        <v>475</v>
      </c>
      <c r="B33" s="78"/>
      <c r="C33" s="78"/>
      <c r="D33" s="78"/>
      <c r="E33" s="78"/>
      <c r="F33" s="78"/>
      <c r="G33" s="78"/>
      <c r="H33" s="78"/>
      <c r="I33" s="78"/>
      <c r="J33" s="96"/>
      <c r="K33" s="93"/>
    </row>
  </sheetData>
  <mergeCells count="23">
    <mergeCell ref="A4:B4"/>
    <mergeCell ref="C4:D4"/>
    <mergeCell ref="E4:F4"/>
    <mergeCell ref="A5:B5"/>
    <mergeCell ref="C5:D5"/>
    <mergeCell ref="A6:B6"/>
    <mergeCell ref="C6:D6"/>
    <mergeCell ref="E6:F6"/>
    <mergeCell ref="B22:C22"/>
    <mergeCell ref="A23:J23"/>
    <mergeCell ref="A24:J24"/>
    <mergeCell ref="A25:J25"/>
    <mergeCell ref="A26:J26"/>
    <mergeCell ref="A27:J27"/>
    <mergeCell ref="A28:J28"/>
    <mergeCell ref="A29:J29"/>
    <mergeCell ref="A30:J30"/>
    <mergeCell ref="A31:J31"/>
    <mergeCell ref="A32:J32"/>
    <mergeCell ref="A33:J33"/>
    <mergeCell ref="A7:A22"/>
    <mergeCell ref="K8:K22"/>
    <mergeCell ref="A1:I3"/>
  </mergeCells>
  <pageMargins left="0.699305555555556" right="0.699305555555556" top="0.75" bottom="0.75" header="0.3" footer="0.3"/>
  <headerFooter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I32"/>
  <sheetViews>
    <sheetView workbookViewId="0">
      <selection activeCell="M22" sqref="M22"/>
    </sheetView>
  </sheetViews>
  <sheetFormatPr defaultColWidth="9" defaultRowHeight="13.5"/>
  <cols>
    <col min="1" max="4" width="9" style="58"/>
    <col min="5" max="5" width="5.375" style="58" customWidth="1"/>
    <col min="6" max="6" width="13.125" style="58" customWidth="1"/>
    <col min="7" max="8" width="9" style="58"/>
    <col min="9" max="9" width="21.7583333333333" style="58" customWidth="1"/>
    <col min="10" max="16384" width="9" style="58"/>
  </cols>
  <sheetData>
    <row r="1" ht="18" customHeight="1" spans="1:9">
      <c r="A1" s="59" t="s">
        <v>534</v>
      </c>
      <c r="B1" s="59"/>
      <c r="C1" s="59"/>
      <c r="D1" s="59"/>
      <c r="E1" s="59"/>
      <c r="F1" s="59"/>
      <c r="G1" s="59"/>
      <c r="H1" s="79" t="s">
        <v>441</v>
      </c>
      <c r="I1" s="80"/>
    </row>
    <row r="2" ht="18" customHeight="1" spans="1:9">
      <c r="A2" s="59"/>
      <c r="B2" s="59"/>
      <c r="C2" s="59"/>
      <c r="D2" s="59"/>
      <c r="E2" s="59"/>
      <c r="F2" s="59"/>
      <c r="G2" s="59"/>
      <c r="H2" s="81" t="s">
        <v>442</v>
      </c>
      <c r="I2" s="80"/>
    </row>
    <row r="3" ht="18" customHeight="1" spans="1:9">
      <c r="A3" s="60"/>
      <c r="B3" s="60"/>
      <c r="C3" s="60"/>
      <c r="D3" s="60"/>
      <c r="E3" s="60"/>
      <c r="F3" s="60"/>
      <c r="G3" s="60"/>
      <c r="H3" s="82" t="s">
        <v>443</v>
      </c>
      <c r="I3" s="80"/>
    </row>
    <row r="4" ht="18" customHeight="1" spans="1:9">
      <c r="A4" s="61" t="s">
        <v>444</v>
      </c>
      <c r="B4" s="61"/>
      <c r="C4" s="61" t="s">
        <v>445</v>
      </c>
      <c r="D4" s="61"/>
      <c r="E4" s="61" t="s">
        <v>446</v>
      </c>
      <c r="F4" s="61"/>
      <c r="G4" s="62">
        <v>3.63</v>
      </c>
      <c r="H4" s="63"/>
      <c r="I4" s="63"/>
    </row>
    <row r="5" ht="18" customHeight="1" spans="1:9">
      <c r="A5" s="61" t="s">
        <v>447</v>
      </c>
      <c r="B5" s="61"/>
      <c r="C5" s="61" t="s">
        <v>448</v>
      </c>
      <c r="D5" s="61"/>
      <c r="E5" s="61" t="s">
        <v>449</v>
      </c>
      <c r="F5" s="97" t="s">
        <v>535</v>
      </c>
      <c r="G5" s="61" t="s">
        <v>450</v>
      </c>
      <c r="H5" s="63"/>
      <c r="I5" s="63"/>
    </row>
    <row r="6" ht="18" customHeight="1" spans="1:9">
      <c r="A6" s="61" t="s">
        <v>451</v>
      </c>
      <c r="B6" s="61"/>
      <c r="C6" s="61" t="s">
        <v>448</v>
      </c>
      <c r="D6" s="61"/>
      <c r="E6" s="61" t="s">
        <v>452</v>
      </c>
      <c r="F6" s="61"/>
      <c r="G6" s="62" t="s">
        <v>536</v>
      </c>
      <c r="H6" s="63"/>
      <c r="I6" s="63"/>
    </row>
    <row r="7" ht="18" customHeight="1" spans="1:9">
      <c r="A7" s="65" t="s">
        <v>454</v>
      </c>
      <c r="B7" s="63"/>
      <c r="C7" s="61" t="s">
        <v>455</v>
      </c>
      <c r="D7" s="61" t="s">
        <v>456</v>
      </c>
      <c r="E7" s="61"/>
      <c r="F7" s="61" t="s">
        <v>457</v>
      </c>
      <c r="G7" s="71" t="s">
        <v>537</v>
      </c>
      <c r="H7" s="61"/>
      <c r="I7" s="61" t="s">
        <v>458</v>
      </c>
    </row>
    <row r="8" ht="18" customHeight="1" spans="1:9">
      <c r="A8" s="66"/>
      <c r="B8" s="98">
        <v>1</v>
      </c>
      <c r="C8" s="99" t="s">
        <v>459</v>
      </c>
      <c r="D8" s="99">
        <v>300</v>
      </c>
      <c r="E8" s="62">
        <v>1</v>
      </c>
      <c r="F8" s="62" t="s">
        <v>538</v>
      </c>
      <c r="G8" s="67">
        <v>1000</v>
      </c>
      <c r="H8" s="100"/>
      <c r="I8" s="85"/>
    </row>
    <row r="9" ht="18" customHeight="1" spans="1:9">
      <c r="A9" s="66"/>
      <c r="B9" s="98"/>
      <c r="C9" s="99" t="s">
        <v>139</v>
      </c>
      <c r="D9" s="99">
        <v>60</v>
      </c>
      <c r="E9" s="62"/>
      <c r="F9" s="62" t="s">
        <v>523</v>
      </c>
      <c r="G9" s="67">
        <v>50</v>
      </c>
      <c r="H9" s="100"/>
      <c r="I9" s="86"/>
    </row>
    <row r="10" ht="18" customHeight="1" spans="1:9">
      <c r="A10" s="66"/>
      <c r="B10" s="98"/>
      <c r="C10" s="99" t="s">
        <v>138</v>
      </c>
      <c r="D10" s="99">
        <v>20</v>
      </c>
      <c r="E10" s="62"/>
      <c r="F10" s="62" t="s">
        <v>500</v>
      </c>
      <c r="G10" s="62">
        <v>1050</v>
      </c>
      <c r="H10" s="61"/>
      <c r="I10" s="86"/>
    </row>
    <row r="11" ht="18" customHeight="1" spans="1:9">
      <c r="A11" s="66"/>
      <c r="B11" s="98"/>
      <c r="C11" s="99" t="s">
        <v>491</v>
      </c>
      <c r="D11" s="99">
        <v>5</v>
      </c>
      <c r="E11" s="62"/>
      <c r="F11" s="62"/>
      <c r="G11" s="62"/>
      <c r="H11" s="61"/>
      <c r="I11" s="86"/>
    </row>
    <row r="12" ht="18" customHeight="1" spans="1:9">
      <c r="A12" s="66"/>
      <c r="B12" s="98"/>
      <c r="C12" s="99" t="s">
        <v>478</v>
      </c>
      <c r="D12" s="99">
        <v>40</v>
      </c>
      <c r="E12" s="62">
        <v>2</v>
      </c>
      <c r="F12" s="62" t="s">
        <v>539</v>
      </c>
      <c r="G12" s="71" t="s">
        <v>537</v>
      </c>
      <c r="H12" s="61"/>
      <c r="I12" s="86"/>
    </row>
    <row r="13" ht="18" customHeight="1" spans="1:9">
      <c r="A13" s="66"/>
      <c r="B13" s="98">
        <v>2</v>
      </c>
      <c r="C13" s="99" t="s">
        <v>137</v>
      </c>
      <c r="D13" s="99">
        <v>30</v>
      </c>
      <c r="E13" s="61"/>
      <c r="F13" s="61"/>
      <c r="G13" s="61"/>
      <c r="H13" s="61"/>
      <c r="I13" s="86"/>
    </row>
    <row r="14" ht="18" customHeight="1" spans="1:9">
      <c r="A14" s="66"/>
      <c r="B14" s="98"/>
      <c r="C14" s="99" t="s">
        <v>540</v>
      </c>
      <c r="D14" s="99">
        <v>1400</v>
      </c>
      <c r="E14" s="61"/>
      <c r="F14" s="61"/>
      <c r="G14" s="61"/>
      <c r="H14" s="61"/>
      <c r="I14" s="86"/>
    </row>
    <row r="15" ht="18" customHeight="1" spans="1:9">
      <c r="A15" s="66"/>
      <c r="B15" s="98"/>
      <c r="C15" s="99" t="s">
        <v>500</v>
      </c>
      <c r="D15" s="101">
        <v>1855</v>
      </c>
      <c r="E15" s="61"/>
      <c r="F15" s="61"/>
      <c r="G15" s="61"/>
      <c r="H15" s="61"/>
      <c r="I15" s="86"/>
    </row>
    <row r="16" ht="18" customHeight="1" spans="1:9">
      <c r="A16" s="66"/>
      <c r="B16" s="98"/>
      <c r="C16" s="102" t="s">
        <v>528</v>
      </c>
      <c r="D16" s="99"/>
      <c r="E16" s="61"/>
      <c r="F16" s="61"/>
      <c r="G16" s="61"/>
      <c r="H16" s="61"/>
      <c r="I16" s="86"/>
    </row>
    <row r="17" ht="18" customHeight="1" spans="1:9">
      <c r="A17" s="66"/>
      <c r="B17" s="98">
        <v>1</v>
      </c>
      <c r="C17" s="103" t="s">
        <v>459</v>
      </c>
      <c r="D17" s="103">
        <v>1000</v>
      </c>
      <c r="E17" s="61"/>
      <c r="F17" s="61"/>
      <c r="G17" s="61"/>
      <c r="H17" s="61"/>
      <c r="I17" s="86"/>
    </row>
    <row r="18" ht="18" customHeight="1" spans="1:9">
      <c r="A18" s="66"/>
      <c r="B18" s="98"/>
      <c r="C18" s="103" t="s">
        <v>136</v>
      </c>
      <c r="D18" s="103">
        <v>1000</v>
      </c>
      <c r="E18" s="61"/>
      <c r="F18" s="61"/>
      <c r="G18" s="61"/>
      <c r="H18" s="61"/>
      <c r="I18" s="86"/>
    </row>
    <row r="19" ht="18" customHeight="1" spans="1:9">
      <c r="A19" s="66"/>
      <c r="B19" s="98"/>
      <c r="C19" s="99" t="s">
        <v>541</v>
      </c>
      <c r="D19" s="103">
        <v>10</v>
      </c>
      <c r="E19" s="61"/>
      <c r="F19" s="61"/>
      <c r="G19" s="61"/>
      <c r="H19" s="61"/>
      <c r="I19" s="86"/>
    </row>
    <row r="20" ht="18" customHeight="1" spans="1:9">
      <c r="A20" s="66"/>
      <c r="B20" s="98"/>
      <c r="C20" s="99" t="s">
        <v>138</v>
      </c>
      <c r="D20" s="103">
        <v>10</v>
      </c>
      <c r="E20" s="61"/>
      <c r="F20" s="61"/>
      <c r="G20" s="61"/>
      <c r="H20" s="61"/>
      <c r="I20" s="86"/>
    </row>
    <row r="21" ht="18" customHeight="1" spans="1:9">
      <c r="A21" s="66"/>
      <c r="B21" s="62" t="s">
        <v>464</v>
      </c>
      <c r="C21" s="62"/>
      <c r="D21" s="62">
        <v>2020</v>
      </c>
      <c r="E21" s="62"/>
      <c r="F21" s="64"/>
      <c r="G21" s="64"/>
      <c r="H21" s="62"/>
      <c r="I21" s="91"/>
    </row>
    <row r="22" ht="18" customHeight="1" spans="1:9">
      <c r="A22" s="104" t="s">
        <v>465</v>
      </c>
      <c r="B22" s="104"/>
      <c r="C22" s="104"/>
      <c r="D22" s="104"/>
      <c r="E22" s="104"/>
      <c r="F22" s="104"/>
      <c r="G22" s="104"/>
      <c r="H22" s="104"/>
      <c r="I22" s="104"/>
    </row>
    <row r="23" ht="18" customHeight="1" spans="1:9">
      <c r="A23" s="105" t="s">
        <v>466</v>
      </c>
      <c r="B23" s="105"/>
      <c r="C23" s="105"/>
      <c r="D23" s="105"/>
      <c r="E23" s="105"/>
      <c r="F23" s="105"/>
      <c r="G23" s="105"/>
      <c r="H23" s="105"/>
      <c r="I23" s="107" t="s">
        <v>542</v>
      </c>
    </row>
    <row r="24" ht="18" customHeight="1" spans="1:9">
      <c r="A24" s="104" t="s">
        <v>543</v>
      </c>
      <c r="B24" s="104"/>
      <c r="C24" s="104"/>
      <c r="D24" s="104"/>
      <c r="E24" s="104"/>
      <c r="F24" s="104"/>
      <c r="G24" s="104"/>
      <c r="H24" s="104"/>
      <c r="I24" s="107" t="s">
        <v>502</v>
      </c>
    </row>
    <row r="25" ht="18" customHeight="1" spans="1:9">
      <c r="A25" s="104" t="s">
        <v>544</v>
      </c>
      <c r="B25" s="104"/>
      <c r="C25" s="104"/>
      <c r="D25" s="104"/>
      <c r="E25" s="104"/>
      <c r="F25" s="104"/>
      <c r="G25" s="104"/>
      <c r="H25" s="104"/>
      <c r="I25" s="107" t="s">
        <v>504</v>
      </c>
    </row>
    <row r="26" ht="18" customHeight="1" spans="1:9">
      <c r="A26" s="104" t="s">
        <v>505</v>
      </c>
      <c r="B26" s="104"/>
      <c r="C26" s="104"/>
      <c r="D26" s="104"/>
      <c r="E26" s="104"/>
      <c r="F26" s="104"/>
      <c r="G26" s="104"/>
      <c r="H26" s="104"/>
      <c r="I26" s="104"/>
    </row>
    <row r="27" ht="18" customHeight="1" spans="1:9">
      <c r="A27" s="104" t="s">
        <v>545</v>
      </c>
      <c r="B27" s="104"/>
      <c r="C27" s="104"/>
      <c r="D27" s="104"/>
      <c r="E27" s="104"/>
      <c r="F27" s="104"/>
      <c r="G27" s="104"/>
      <c r="H27" s="104"/>
      <c r="I27" s="104"/>
    </row>
    <row r="28" ht="18" customHeight="1" spans="1:9">
      <c r="A28" s="104" t="s">
        <v>507</v>
      </c>
      <c r="B28" s="104"/>
      <c r="C28" s="104"/>
      <c r="D28" s="104"/>
      <c r="E28" s="104"/>
      <c r="F28" s="104"/>
      <c r="G28" s="104"/>
      <c r="H28" s="104"/>
      <c r="I28" s="104"/>
    </row>
    <row r="29" ht="18" customHeight="1" spans="1:9">
      <c r="A29" s="104" t="s">
        <v>546</v>
      </c>
      <c r="B29" s="104"/>
      <c r="C29" s="104"/>
      <c r="D29" s="104"/>
      <c r="E29" s="104"/>
      <c r="F29" s="104"/>
      <c r="G29" s="104"/>
      <c r="H29" s="104"/>
      <c r="I29" s="104"/>
    </row>
    <row r="30" ht="18" customHeight="1" spans="1:9">
      <c r="A30" s="104" t="s">
        <v>547</v>
      </c>
      <c r="B30" s="104"/>
      <c r="C30" s="104"/>
      <c r="D30" s="104"/>
      <c r="E30" s="104"/>
      <c r="F30" s="104"/>
      <c r="G30" s="104"/>
      <c r="H30" s="104"/>
      <c r="I30" s="104"/>
    </row>
    <row r="31" ht="18" customHeight="1" spans="1:9">
      <c r="A31" s="104" t="s">
        <v>474</v>
      </c>
      <c r="B31" s="104"/>
      <c r="C31" s="104"/>
      <c r="D31" s="104"/>
      <c r="E31" s="104"/>
      <c r="F31" s="104"/>
      <c r="G31" s="104"/>
      <c r="H31" s="104"/>
      <c r="I31" s="104"/>
    </row>
    <row r="32" ht="18" customHeight="1" spans="1:9">
      <c r="A32" s="106" t="s">
        <v>475</v>
      </c>
      <c r="B32" s="106"/>
      <c r="C32" s="106"/>
      <c r="D32" s="106"/>
      <c r="E32" s="106"/>
      <c r="F32" s="106"/>
      <c r="G32" s="106"/>
      <c r="H32" s="106"/>
      <c r="I32" s="108"/>
    </row>
  </sheetData>
  <mergeCells count="23">
    <mergeCell ref="A4:B4"/>
    <mergeCell ref="C4:D4"/>
    <mergeCell ref="E4:F4"/>
    <mergeCell ref="A5:B5"/>
    <mergeCell ref="C5:D5"/>
    <mergeCell ref="A6:B6"/>
    <mergeCell ref="C6:D6"/>
    <mergeCell ref="E6:F6"/>
    <mergeCell ref="B21:C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7:A21"/>
    <mergeCell ref="I8:I21"/>
    <mergeCell ref="A1:G3"/>
  </mergeCells>
  <pageMargins left="0.699305555555556" right="0.699305555555556" top="0.75" bottom="0.75" header="0.3" footer="0.3"/>
  <pageSetup paperSize="9" scale="90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22"/>
  <sheetViews>
    <sheetView workbookViewId="0">
      <selection activeCell="M9" sqref="M9"/>
    </sheetView>
  </sheetViews>
  <sheetFormatPr defaultColWidth="9" defaultRowHeight="13.5"/>
  <cols>
    <col min="1" max="8" width="9" style="147"/>
    <col min="9" max="9" width="18.875" style="147" customWidth="1"/>
    <col min="10" max="16384" width="9" style="147"/>
  </cols>
  <sheetData>
    <row r="1" ht="25.5" spans="1:9">
      <c r="A1" s="564" t="s">
        <v>146</v>
      </c>
      <c r="B1" s="583"/>
      <c r="C1" s="583"/>
      <c r="D1" s="583"/>
      <c r="E1" s="583"/>
      <c r="F1" s="583"/>
      <c r="G1" s="583"/>
      <c r="H1" s="583"/>
      <c r="I1" s="592"/>
    </row>
    <row r="2" ht="20.1" customHeight="1" spans="1:9">
      <c r="A2" s="610" t="s">
        <v>128</v>
      </c>
      <c r="B2" s="533" t="s">
        <v>129</v>
      </c>
      <c r="C2" s="141" t="s">
        <v>130</v>
      </c>
      <c r="D2" s="533" t="s">
        <v>131</v>
      </c>
      <c r="E2" s="533" t="s">
        <v>147</v>
      </c>
      <c r="F2" s="558"/>
      <c r="G2" s="558"/>
      <c r="H2" s="558"/>
      <c r="I2" s="558"/>
    </row>
    <row r="3" ht="20.1" customHeight="1" spans="1:9">
      <c r="A3" s="557"/>
      <c r="B3" s="533" t="s">
        <v>133</v>
      </c>
      <c r="C3" s="535">
        <v>100</v>
      </c>
      <c r="D3" s="535">
        <v>800</v>
      </c>
      <c r="E3" s="559" t="s">
        <v>148</v>
      </c>
      <c r="F3" s="559"/>
      <c r="G3" s="559"/>
      <c r="H3" s="559"/>
      <c r="I3" s="559"/>
    </row>
    <row r="4" ht="20.1" customHeight="1" spans="1:9">
      <c r="A4" s="557"/>
      <c r="B4" s="533" t="s">
        <v>135</v>
      </c>
      <c r="C4" s="535"/>
      <c r="D4" s="535"/>
      <c r="E4" s="536" t="s">
        <v>149</v>
      </c>
      <c r="F4" s="536"/>
      <c r="G4" s="536"/>
      <c r="H4" s="536"/>
      <c r="I4" s="536"/>
    </row>
    <row r="5" ht="20.1" customHeight="1" spans="1:9">
      <c r="A5" s="557"/>
      <c r="B5" s="533" t="s">
        <v>136</v>
      </c>
      <c r="C5" s="535">
        <v>55</v>
      </c>
      <c r="D5" s="535">
        <f ca="1">(D$4+D$5)*C5/100</f>
        <v>440</v>
      </c>
      <c r="E5" s="536"/>
      <c r="F5" s="536"/>
      <c r="G5" s="536"/>
      <c r="H5" s="536"/>
      <c r="I5" s="536"/>
    </row>
    <row r="6" ht="20.1" customHeight="1" spans="1:9">
      <c r="A6" s="557"/>
      <c r="B6" s="533" t="s">
        <v>137</v>
      </c>
      <c r="C6" s="611">
        <v>1.5</v>
      </c>
      <c r="D6" s="535">
        <f ca="1">(D$4+D$5)*C6/100</f>
        <v>12</v>
      </c>
      <c r="E6" s="536"/>
      <c r="F6" s="536"/>
      <c r="G6" s="536"/>
      <c r="H6" s="536"/>
      <c r="I6" s="536"/>
    </row>
    <row r="7" ht="20.1" customHeight="1" spans="1:9">
      <c r="A7" s="557"/>
      <c r="B7" s="533" t="s">
        <v>138</v>
      </c>
      <c r="C7" s="535">
        <v>1.5</v>
      </c>
      <c r="D7" s="535">
        <f ca="1">(D$4+D$5)*C7/100</f>
        <v>12</v>
      </c>
      <c r="E7" s="536"/>
      <c r="F7" s="536"/>
      <c r="G7" s="536"/>
      <c r="H7" s="536"/>
      <c r="I7" s="536"/>
    </row>
    <row r="8" ht="20.1" customHeight="1" spans="1:9">
      <c r="A8" s="557"/>
      <c r="B8" s="533" t="s">
        <v>139</v>
      </c>
      <c r="C8" s="535">
        <v>20</v>
      </c>
      <c r="D8" s="535">
        <f ca="1">(D$4+D$5)*C8/100</f>
        <v>160</v>
      </c>
      <c r="E8" s="560" t="s">
        <v>150</v>
      </c>
      <c r="F8" s="560"/>
      <c r="G8" s="560"/>
      <c r="H8" s="560"/>
      <c r="I8" s="560"/>
    </row>
    <row r="9" ht="20.1" customHeight="1" spans="1:9">
      <c r="A9" s="557"/>
      <c r="B9" s="533" t="s">
        <v>140</v>
      </c>
      <c r="C9" s="535">
        <v>8</v>
      </c>
      <c r="D9" s="535">
        <f ca="1">(D$4+D$5)*C9/100</f>
        <v>64</v>
      </c>
      <c r="E9" s="536" t="s">
        <v>151</v>
      </c>
      <c r="F9" s="536"/>
      <c r="G9" s="536"/>
      <c r="H9" s="536"/>
      <c r="I9" s="536"/>
    </row>
    <row r="10" ht="20.1" customHeight="1" spans="1:9">
      <c r="A10" s="557"/>
      <c r="B10" s="533" t="s">
        <v>141</v>
      </c>
      <c r="C10" s="535">
        <v>8</v>
      </c>
      <c r="D10" s="535">
        <f ca="1">(D$4+D$5)*C10/100</f>
        <v>64</v>
      </c>
      <c r="E10" s="536"/>
      <c r="F10" s="536"/>
      <c r="G10" s="536"/>
      <c r="H10" s="536"/>
      <c r="I10" s="536"/>
    </row>
    <row r="11" ht="20.1" customHeight="1" spans="1:9">
      <c r="A11" s="557"/>
      <c r="B11" s="533" t="s">
        <v>142</v>
      </c>
      <c r="C11" s="535"/>
      <c r="D11" s="535">
        <f ca="1">(D$4+D$5)*C11/100</f>
        <v>0</v>
      </c>
      <c r="E11" s="560"/>
      <c r="F11" s="560"/>
      <c r="G11" s="560"/>
      <c r="H11" s="560"/>
      <c r="I11" s="560"/>
    </row>
    <row r="12" ht="20.1" customHeight="1" spans="1:9">
      <c r="A12" s="557"/>
      <c r="B12" s="533" t="s">
        <v>143</v>
      </c>
      <c r="C12" s="535">
        <v>0.3</v>
      </c>
      <c r="D12" s="535">
        <f ca="1">(D$4+D$5)*C12/100</f>
        <v>2.4</v>
      </c>
      <c r="E12" s="560" t="s">
        <v>152</v>
      </c>
      <c r="F12" s="560"/>
      <c r="G12" s="560"/>
      <c r="H12" s="560"/>
      <c r="I12" s="560"/>
    </row>
    <row r="13" ht="20.1" customHeight="1" spans="1:9">
      <c r="A13" s="557"/>
      <c r="B13" s="534"/>
      <c r="C13" s="535"/>
      <c r="D13" s="535">
        <f ca="1">(D$4+D$5)*C13/100</f>
        <v>0</v>
      </c>
      <c r="E13" s="560" t="s">
        <v>153</v>
      </c>
      <c r="F13" s="560"/>
      <c r="G13" s="560"/>
      <c r="H13" s="560"/>
      <c r="I13" s="560"/>
    </row>
    <row r="14" ht="20.1" customHeight="1" spans="1:9">
      <c r="A14" s="557"/>
      <c r="B14" s="533" t="s">
        <v>144</v>
      </c>
      <c r="C14" s="535">
        <f>SUM(C3:C13)</f>
        <v>194.3</v>
      </c>
      <c r="D14" s="535">
        <f ca="1">SUM(D3:D13)</f>
        <v>1554.4</v>
      </c>
      <c r="E14" s="560" t="s">
        <v>154</v>
      </c>
      <c r="F14" s="560"/>
      <c r="G14" s="560"/>
      <c r="H14" s="560"/>
      <c r="I14" s="560"/>
    </row>
    <row r="15" ht="20.1" customHeight="1" spans="1:9">
      <c r="A15" s="557"/>
      <c r="B15" s="612" t="s">
        <v>155</v>
      </c>
      <c r="C15" s="613"/>
      <c r="D15" s="613"/>
      <c r="E15" s="613"/>
      <c r="F15" s="613"/>
      <c r="G15" s="613"/>
      <c r="H15" s="613"/>
      <c r="I15" s="613"/>
    </row>
    <row r="16" ht="20.1" customHeight="1" spans="1:9">
      <c r="A16" s="239" t="s">
        <v>156</v>
      </c>
      <c r="B16" s="192"/>
      <c r="C16" s="192"/>
      <c r="D16" s="192"/>
      <c r="E16" s="192"/>
      <c r="F16" s="192"/>
      <c r="G16" s="192"/>
      <c r="H16" s="192"/>
      <c r="I16" s="192"/>
    </row>
    <row r="17" ht="20.1" customHeight="1" spans="1:9">
      <c r="A17" s="614" t="s">
        <v>157</v>
      </c>
      <c r="B17" s="567"/>
      <c r="C17" s="567"/>
      <c r="D17" s="567"/>
      <c r="E17" s="567"/>
      <c r="F17" s="567"/>
      <c r="G17" s="567"/>
      <c r="H17" s="567"/>
      <c r="I17" s="567"/>
    </row>
    <row r="18" ht="20.1" customHeight="1" spans="1:9">
      <c r="A18" s="239" t="s">
        <v>158</v>
      </c>
      <c r="B18" s="192"/>
      <c r="C18" s="192"/>
      <c r="D18" s="192"/>
      <c r="E18" s="192"/>
      <c r="F18" s="192"/>
      <c r="G18" s="192"/>
      <c r="H18" s="192"/>
      <c r="I18" s="192"/>
    </row>
    <row r="19" ht="20.1" customHeight="1" spans="1:9">
      <c r="A19" s="240" t="s">
        <v>159</v>
      </c>
      <c r="B19" s="194"/>
      <c r="C19" s="194"/>
      <c r="D19" s="194"/>
      <c r="E19" s="194"/>
      <c r="F19" s="194"/>
      <c r="G19" s="194"/>
      <c r="H19" s="194"/>
      <c r="I19" s="194"/>
    </row>
    <row r="20" ht="20.1" customHeight="1" spans="1:9">
      <c r="A20" s="239" t="s">
        <v>160</v>
      </c>
      <c r="B20" s="192"/>
      <c r="C20" s="192"/>
      <c r="D20" s="192"/>
      <c r="E20" s="192"/>
      <c r="F20" s="192"/>
      <c r="G20" s="192"/>
      <c r="H20" s="192"/>
      <c r="I20" s="192"/>
    </row>
    <row r="21" ht="20.1" customHeight="1" spans="1:9">
      <c r="A21" s="240" t="s">
        <v>161</v>
      </c>
      <c r="B21" s="194"/>
      <c r="C21" s="194"/>
      <c r="D21" s="194"/>
      <c r="E21" s="194"/>
      <c r="F21" s="194"/>
      <c r="G21" s="194"/>
      <c r="H21" s="194"/>
      <c r="I21" s="194"/>
    </row>
    <row r="22" ht="20.1" customHeight="1"/>
  </sheetData>
  <mergeCells count="17">
    <mergeCell ref="A1:I1"/>
    <mergeCell ref="E2:I2"/>
    <mergeCell ref="E3:I3"/>
    <mergeCell ref="E8:I8"/>
    <mergeCell ref="E12:I12"/>
    <mergeCell ref="E13:I13"/>
    <mergeCell ref="E14:I14"/>
    <mergeCell ref="B15:I15"/>
    <mergeCell ref="A16:I16"/>
    <mergeCell ref="A17:I17"/>
    <mergeCell ref="A18:I18"/>
    <mergeCell ref="A19:I19"/>
    <mergeCell ref="A20:I20"/>
    <mergeCell ref="A21:I21"/>
    <mergeCell ref="A2:A15"/>
    <mergeCell ref="E4:I7"/>
    <mergeCell ref="E9:I11"/>
  </mergeCells>
  <pageMargins left="0.75" right="0.75" top="1" bottom="1" header="0.511805555555556" footer="0.511805555555556"/>
  <pageSetup paperSize="9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:N36"/>
  <sheetViews>
    <sheetView topLeftCell="A4" workbookViewId="0">
      <selection activeCell="F25" sqref="F25"/>
    </sheetView>
  </sheetViews>
  <sheetFormatPr defaultColWidth="9" defaultRowHeight="13.5"/>
  <cols>
    <col min="1" max="1" width="3" style="58" customWidth="1"/>
    <col min="2" max="2" width="5.75833333333333" style="58" customWidth="1"/>
    <col min="3" max="3" width="13.625" style="58" customWidth="1"/>
    <col min="4" max="4" width="6.75833333333333" style="58" customWidth="1"/>
    <col min="5" max="5" width="6.125" style="58" customWidth="1"/>
    <col min="6" max="6" width="11.125" style="58" customWidth="1"/>
    <col min="7" max="7" width="7.125" style="58" customWidth="1"/>
    <col min="8" max="8" width="3.5" style="58" customWidth="1"/>
    <col min="9" max="9" width="9" style="58"/>
    <col min="10" max="10" width="6.375" style="58" customWidth="1"/>
    <col min="11" max="11" width="2.25833333333333" style="58" customWidth="1"/>
    <col min="12" max="12" width="9" style="58"/>
    <col min="13" max="13" width="6" style="58" customWidth="1"/>
    <col min="14" max="14" width="23.125" style="58" customWidth="1"/>
    <col min="15" max="16384" width="9" style="58"/>
  </cols>
  <sheetData>
    <row r="1" ht="18" customHeight="1" spans="1:14">
      <c r="A1" s="59" t="s">
        <v>548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79" t="s">
        <v>441</v>
      </c>
      <c r="N1" s="80"/>
    </row>
    <row r="2" ht="18" customHeight="1" spans="1:14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81" t="s">
        <v>442</v>
      </c>
      <c r="N2" s="80"/>
    </row>
    <row r="3" ht="18" customHeight="1" spans="1:14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82" t="s">
        <v>443</v>
      </c>
      <c r="N3" s="80"/>
    </row>
    <row r="4" ht="18" customHeight="1" spans="1:14">
      <c r="A4" s="61" t="s">
        <v>444</v>
      </c>
      <c r="B4" s="61"/>
      <c r="C4" s="61" t="s">
        <v>445</v>
      </c>
      <c r="D4" s="61"/>
      <c r="E4" s="61" t="s">
        <v>446</v>
      </c>
      <c r="F4" s="61"/>
      <c r="G4" s="62">
        <v>5.28</v>
      </c>
      <c r="H4" s="61"/>
      <c r="I4" s="61"/>
      <c r="J4" s="61"/>
      <c r="K4" s="61"/>
      <c r="L4" s="63"/>
      <c r="M4" s="63"/>
      <c r="N4" s="63"/>
    </row>
    <row r="5" ht="18" customHeight="1" spans="1:14">
      <c r="A5" s="61" t="s">
        <v>447</v>
      </c>
      <c r="B5" s="61"/>
      <c r="C5" s="61" t="s">
        <v>448</v>
      </c>
      <c r="D5" s="61"/>
      <c r="E5" s="61" t="s">
        <v>449</v>
      </c>
      <c r="F5" s="63"/>
      <c r="G5" s="63"/>
      <c r="H5" s="64"/>
      <c r="I5" s="83" t="s">
        <v>549</v>
      </c>
      <c r="J5" s="71" t="s">
        <v>550</v>
      </c>
      <c r="K5" s="64"/>
      <c r="L5" s="84" t="s">
        <v>551</v>
      </c>
      <c r="M5" s="71" t="s">
        <v>550</v>
      </c>
      <c r="N5" s="63"/>
    </row>
    <row r="6" ht="18" customHeight="1" spans="1:14">
      <c r="A6" s="61" t="s">
        <v>451</v>
      </c>
      <c r="B6" s="61"/>
      <c r="C6" s="61" t="s">
        <v>448</v>
      </c>
      <c r="D6" s="61"/>
      <c r="E6" s="61" t="s">
        <v>452</v>
      </c>
      <c r="F6" s="61"/>
      <c r="G6" s="62" t="s">
        <v>552</v>
      </c>
      <c r="H6" s="62">
        <v>1</v>
      </c>
      <c r="I6" s="62" t="s">
        <v>497</v>
      </c>
      <c r="J6" s="62">
        <v>200</v>
      </c>
      <c r="K6" s="62">
        <v>1</v>
      </c>
      <c r="L6" s="62" t="s">
        <v>497</v>
      </c>
      <c r="M6" s="62">
        <v>150</v>
      </c>
      <c r="N6" s="63"/>
    </row>
    <row r="7" ht="18" customHeight="1" spans="1:14">
      <c r="A7" s="65" t="s">
        <v>454</v>
      </c>
      <c r="B7" s="63"/>
      <c r="C7" s="61" t="s">
        <v>455</v>
      </c>
      <c r="D7" s="61" t="s">
        <v>456</v>
      </c>
      <c r="E7" s="61"/>
      <c r="F7" s="61" t="s">
        <v>457</v>
      </c>
      <c r="G7" s="61"/>
      <c r="H7" s="62"/>
      <c r="I7" s="62" t="s">
        <v>192</v>
      </c>
      <c r="J7" s="62">
        <v>100</v>
      </c>
      <c r="K7" s="62"/>
      <c r="L7" s="62" t="s">
        <v>192</v>
      </c>
      <c r="M7" s="62">
        <v>100</v>
      </c>
      <c r="N7" s="61" t="s">
        <v>458</v>
      </c>
    </row>
    <row r="8" ht="18" customHeight="1" spans="1:14">
      <c r="A8" s="66"/>
      <c r="B8" s="61">
        <v>1</v>
      </c>
      <c r="C8" s="67" t="s">
        <v>459</v>
      </c>
      <c r="D8" s="67">
        <v>900</v>
      </c>
      <c r="E8" s="68"/>
      <c r="F8" s="69" t="s">
        <v>553</v>
      </c>
      <c r="G8" s="70">
        <v>30</v>
      </c>
      <c r="H8" s="62">
        <v>2</v>
      </c>
      <c r="I8" s="62" t="s">
        <v>141</v>
      </c>
      <c r="J8" s="62">
        <v>80</v>
      </c>
      <c r="K8" s="62">
        <v>2</v>
      </c>
      <c r="L8" s="62" t="s">
        <v>141</v>
      </c>
      <c r="M8" s="62">
        <v>80</v>
      </c>
      <c r="N8" s="85"/>
    </row>
    <row r="9" ht="18" customHeight="1" spans="1:14">
      <c r="A9" s="66"/>
      <c r="B9" s="61"/>
      <c r="C9" s="67" t="s">
        <v>554</v>
      </c>
      <c r="D9" s="67">
        <v>100</v>
      </c>
      <c r="E9" s="62">
        <v>1</v>
      </c>
      <c r="F9" s="62" t="s">
        <v>555</v>
      </c>
      <c r="G9" s="62">
        <v>300</v>
      </c>
      <c r="H9" s="62">
        <v>3</v>
      </c>
      <c r="I9" s="62" t="s">
        <v>496</v>
      </c>
      <c r="J9" s="62">
        <v>70</v>
      </c>
      <c r="K9" s="62">
        <v>3</v>
      </c>
      <c r="L9" s="62" t="s">
        <v>496</v>
      </c>
      <c r="M9" s="62">
        <v>94</v>
      </c>
      <c r="N9" s="86"/>
    </row>
    <row r="10" ht="18" customHeight="1" spans="1:14">
      <c r="A10" s="66"/>
      <c r="B10" s="61"/>
      <c r="C10" s="67" t="s">
        <v>138</v>
      </c>
      <c r="D10" s="67">
        <v>12</v>
      </c>
      <c r="E10" s="62"/>
      <c r="F10" s="62" t="s">
        <v>521</v>
      </c>
      <c r="G10" s="62">
        <v>300</v>
      </c>
      <c r="H10" s="62"/>
      <c r="I10" s="87" t="s">
        <v>556</v>
      </c>
      <c r="J10" s="87">
        <v>20</v>
      </c>
      <c r="K10" s="62"/>
      <c r="L10" s="87" t="s">
        <v>557</v>
      </c>
      <c r="M10" s="87">
        <v>6</v>
      </c>
      <c r="N10" s="86"/>
    </row>
    <row r="11" ht="18" customHeight="1" spans="1:14">
      <c r="A11" s="66"/>
      <c r="B11" s="61"/>
      <c r="C11" s="67" t="s">
        <v>139</v>
      </c>
      <c r="D11" s="67">
        <v>80</v>
      </c>
      <c r="E11" s="62">
        <v>2</v>
      </c>
      <c r="F11" s="62" t="s">
        <v>558</v>
      </c>
      <c r="G11" s="62">
        <v>100</v>
      </c>
      <c r="H11" s="62"/>
      <c r="I11" s="62" t="s">
        <v>500</v>
      </c>
      <c r="J11" s="62">
        <v>470</v>
      </c>
      <c r="K11" s="62"/>
      <c r="L11" s="62" t="s">
        <v>500</v>
      </c>
      <c r="M11" s="62">
        <v>430</v>
      </c>
      <c r="N11" s="86"/>
    </row>
    <row r="12" ht="18" customHeight="1" spans="1:14">
      <c r="A12" s="66"/>
      <c r="B12" s="61"/>
      <c r="C12" s="67" t="s">
        <v>491</v>
      </c>
      <c r="D12" s="67">
        <v>5</v>
      </c>
      <c r="E12" s="62"/>
      <c r="F12" s="62" t="s">
        <v>500</v>
      </c>
      <c r="G12" s="62">
        <v>700</v>
      </c>
      <c r="H12" s="62"/>
      <c r="I12" s="88" t="s">
        <v>559</v>
      </c>
      <c r="J12" s="71" t="s">
        <v>550</v>
      </c>
      <c r="K12" s="62"/>
      <c r="L12" s="89" t="s">
        <v>560</v>
      </c>
      <c r="M12" s="71" t="s">
        <v>550</v>
      </c>
      <c r="N12" s="86"/>
    </row>
    <row r="13" ht="18" customHeight="1" spans="1:14">
      <c r="A13" s="66"/>
      <c r="B13" s="61"/>
      <c r="C13" s="67" t="s">
        <v>557</v>
      </c>
      <c r="D13" s="67">
        <v>1</v>
      </c>
      <c r="E13" s="62"/>
      <c r="F13" s="71" t="s">
        <v>561</v>
      </c>
      <c r="G13" s="72">
        <v>30</v>
      </c>
      <c r="H13" s="62">
        <v>1</v>
      </c>
      <c r="I13" s="62" t="s">
        <v>497</v>
      </c>
      <c r="J13" s="62">
        <v>150</v>
      </c>
      <c r="K13" s="62">
        <v>1</v>
      </c>
      <c r="L13" s="62" t="s">
        <v>497</v>
      </c>
      <c r="M13" s="62">
        <v>150</v>
      </c>
      <c r="N13" s="86"/>
    </row>
    <row r="14" ht="18" customHeight="1" spans="1:14">
      <c r="A14" s="66"/>
      <c r="B14" s="61"/>
      <c r="C14" s="67" t="s">
        <v>562</v>
      </c>
      <c r="D14" s="67">
        <v>1</v>
      </c>
      <c r="E14" s="62">
        <v>1</v>
      </c>
      <c r="F14" s="62" t="s">
        <v>521</v>
      </c>
      <c r="G14" s="62">
        <v>500</v>
      </c>
      <c r="H14" s="62"/>
      <c r="I14" s="62" t="s">
        <v>192</v>
      </c>
      <c r="J14" s="62">
        <v>100</v>
      </c>
      <c r="K14" s="62"/>
      <c r="L14" s="62" t="s">
        <v>192</v>
      </c>
      <c r="M14" s="62">
        <v>100</v>
      </c>
      <c r="N14" s="86"/>
    </row>
    <row r="15" ht="18" customHeight="1" spans="1:14">
      <c r="A15" s="66"/>
      <c r="B15" s="61">
        <v>2</v>
      </c>
      <c r="C15" s="67" t="s">
        <v>137</v>
      </c>
      <c r="D15" s="67">
        <v>30</v>
      </c>
      <c r="E15" s="62"/>
      <c r="F15" s="62" t="s">
        <v>563</v>
      </c>
      <c r="G15" s="62">
        <v>100</v>
      </c>
      <c r="H15" s="62">
        <v>2</v>
      </c>
      <c r="I15" s="62" t="s">
        <v>141</v>
      </c>
      <c r="J15" s="62">
        <v>80</v>
      </c>
      <c r="K15" s="62">
        <v>2</v>
      </c>
      <c r="L15" s="62" t="s">
        <v>141</v>
      </c>
      <c r="M15" s="62">
        <v>80</v>
      </c>
      <c r="N15" s="86"/>
    </row>
    <row r="16" ht="18" customHeight="1" spans="1:14">
      <c r="A16" s="66"/>
      <c r="B16" s="61"/>
      <c r="C16" s="67" t="s">
        <v>136</v>
      </c>
      <c r="D16" s="67">
        <v>700</v>
      </c>
      <c r="E16" s="62">
        <v>2</v>
      </c>
      <c r="F16" s="62" t="s">
        <v>564</v>
      </c>
      <c r="G16" s="62">
        <v>100</v>
      </c>
      <c r="H16" s="62">
        <v>3</v>
      </c>
      <c r="I16" s="62" t="s">
        <v>496</v>
      </c>
      <c r="J16" s="62">
        <v>97</v>
      </c>
      <c r="K16" s="62">
        <v>3</v>
      </c>
      <c r="L16" s="62" t="s">
        <v>496</v>
      </c>
      <c r="M16" s="62">
        <v>92</v>
      </c>
      <c r="N16" s="86"/>
    </row>
    <row r="17" ht="18" customHeight="1" spans="1:14">
      <c r="A17" s="66"/>
      <c r="B17" s="61"/>
      <c r="C17" s="67" t="s">
        <v>476</v>
      </c>
      <c r="D17" s="67">
        <v>200</v>
      </c>
      <c r="E17" s="62"/>
      <c r="F17" s="62" t="s">
        <v>500</v>
      </c>
      <c r="G17" s="62">
        <v>700</v>
      </c>
      <c r="H17" s="62"/>
      <c r="I17" s="87" t="s">
        <v>562</v>
      </c>
      <c r="J17" s="87">
        <v>3</v>
      </c>
      <c r="K17" s="62"/>
      <c r="L17" s="87" t="s">
        <v>565</v>
      </c>
      <c r="M17" s="87">
        <v>8</v>
      </c>
      <c r="N17" s="86"/>
    </row>
    <row r="18" ht="18" customHeight="1" spans="1:14">
      <c r="A18" s="66"/>
      <c r="B18" s="61"/>
      <c r="C18" s="67" t="s">
        <v>440</v>
      </c>
      <c r="D18" s="67">
        <v>80</v>
      </c>
      <c r="E18" s="62"/>
      <c r="F18" s="71" t="s">
        <v>566</v>
      </c>
      <c r="G18" s="72">
        <v>30</v>
      </c>
      <c r="H18" s="62"/>
      <c r="I18" s="62" t="s">
        <v>500</v>
      </c>
      <c r="J18" s="62">
        <v>430</v>
      </c>
      <c r="K18" s="62"/>
      <c r="L18" s="62" t="s">
        <v>500</v>
      </c>
      <c r="M18" s="62">
        <v>430</v>
      </c>
      <c r="N18" s="86"/>
    </row>
    <row r="19" ht="18" customHeight="1" spans="1:14">
      <c r="A19" s="66"/>
      <c r="B19" s="61"/>
      <c r="C19" s="67"/>
      <c r="D19" s="67"/>
      <c r="E19" s="62">
        <v>1</v>
      </c>
      <c r="F19" s="62" t="s">
        <v>555</v>
      </c>
      <c r="G19" s="62">
        <v>300</v>
      </c>
      <c r="H19" s="62"/>
      <c r="I19" s="90" t="s">
        <v>567</v>
      </c>
      <c r="J19" s="71" t="s">
        <v>550</v>
      </c>
      <c r="K19" s="62"/>
      <c r="L19" s="72" t="s">
        <v>568</v>
      </c>
      <c r="M19" s="71" t="s">
        <v>550</v>
      </c>
      <c r="N19" s="86"/>
    </row>
    <row r="20" ht="18" customHeight="1" spans="1:14">
      <c r="A20" s="66"/>
      <c r="B20" s="61"/>
      <c r="C20" s="67"/>
      <c r="D20" s="67"/>
      <c r="E20" s="62"/>
      <c r="F20" s="62" t="s">
        <v>569</v>
      </c>
      <c r="G20" s="62">
        <v>300</v>
      </c>
      <c r="H20" s="62">
        <v>1</v>
      </c>
      <c r="I20" s="62" t="s">
        <v>497</v>
      </c>
      <c r="J20" s="62">
        <v>150</v>
      </c>
      <c r="K20" s="62">
        <v>1</v>
      </c>
      <c r="L20" s="62" t="s">
        <v>497</v>
      </c>
      <c r="M20" s="62">
        <v>150</v>
      </c>
      <c r="N20" s="86"/>
    </row>
    <row r="21" ht="18" customHeight="1" spans="1:14">
      <c r="A21" s="66"/>
      <c r="B21" s="61"/>
      <c r="C21" s="61"/>
      <c r="D21" s="61"/>
      <c r="E21" s="62"/>
      <c r="F21" s="62" t="s">
        <v>570</v>
      </c>
      <c r="G21" s="62">
        <v>150</v>
      </c>
      <c r="H21" s="62"/>
      <c r="I21" s="62" t="s">
        <v>192</v>
      </c>
      <c r="J21" s="62">
        <v>100</v>
      </c>
      <c r="K21" s="62"/>
      <c r="L21" s="62" t="s">
        <v>192</v>
      </c>
      <c r="M21" s="62">
        <v>100</v>
      </c>
      <c r="N21" s="86"/>
    </row>
    <row r="22" ht="18" customHeight="1" spans="1:14">
      <c r="A22" s="66"/>
      <c r="B22" s="61"/>
      <c r="C22" s="67"/>
      <c r="D22" s="62"/>
      <c r="E22" s="62"/>
      <c r="F22" s="62" t="s">
        <v>500</v>
      </c>
      <c r="G22" s="62">
        <v>750</v>
      </c>
      <c r="H22" s="62">
        <v>2</v>
      </c>
      <c r="I22" s="62" t="s">
        <v>141</v>
      </c>
      <c r="J22" s="62">
        <v>80</v>
      </c>
      <c r="K22" s="62">
        <v>2</v>
      </c>
      <c r="L22" s="62" t="s">
        <v>141</v>
      </c>
      <c r="M22" s="62">
        <v>80</v>
      </c>
      <c r="N22" s="86"/>
    </row>
    <row r="23" ht="18" customHeight="1" spans="1:14">
      <c r="A23" s="66"/>
      <c r="B23" s="61"/>
      <c r="C23" s="67"/>
      <c r="D23" s="62"/>
      <c r="E23" s="62"/>
      <c r="F23" s="62"/>
      <c r="G23" s="62"/>
      <c r="H23" s="62">
        <v>3</v>
      </c>
      <c r="I23" s="62" t="s">
        <v>496</v>
      </c>
      <c r="J23" s="62">
        <v>92</v>
      </c>
      <c r="K23" s="62">
        <v>3</v>
      </c>
      <c r="L23" s="62" t="s">
        <v>496</v>
      </c>
      <c r="M23" s="62">
        <v>100</v>
      </c>
      <c r="N23" s="86"/>
    </row>
    <row r="24" ht="18" customHeight="1" spans="1:14">
      <c r="A24" s="66"/>
      <c r="B24" s="61"/>
      <c r="C24" s="67"/>
      <c r="D24" s="61"/>
      <c r="E24" s="61"/>
      <c r="F24" s="61"/>
      <c r="G24" s="61"/>
      <c r="H24" s="62"/>
      <c r="I24" s="87" t="s">
        <v>486</v>
      </c>
      <c r="J24" s="87">
        <v>8</v>
      </c>
      <c r="K24" s="62"/>
      <c r="L24" s="62" t="s">
        <v>500</v>
      </c>
      <c r="M24" s="62">
        <v>430</v>
      </c>
      <c r="N24" s="86"/>
    </row>
    <row r="25" ht="18" customHeight="1" spans="1:14">
      <c r="A25" s="66"/>
      <c r="B25" s="62" t="s">
        <v>464</v>
      </c>
      <c r="C25" s="62"/>
      <c r="D25" s="62">
        <v>2109</v>
      </c>
      <c r="E25" s="62"/>
      <c r="F25" s="64"/>
      <c r="G25" s="64"/>
      <c r="H25" s="62"/>
      <c r="I25" s="62" t="s">
        <v>500</v>
      </c>
      <c r="J25" s="62">
        <v>430</v>
      </c>
      <c r="K25" s="64"/>
      <c r="L25" s="64"/>
      <c r="M25" s="62"/>
      <c r="N25" s="91"/>
    </row>
    <row r="26" ht="18" customHeight="1" spans="1:14">
      <c r="A26" s="73" t="s">
        <v>465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92"/>
      <c r="N26" s="93"/>
    </row>
    <row r="27" ht="18" customHeight="1" spans="1:14">
      <c r="A27" s="75" t="s">
        <v>466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94"/>
      <c r="N27" s="95" t="s">
        <v>479</v>
      </c>
    </row>
    <row r="28" ht="18" customHeight="1" spans="1:14">
      <c r="A28" s="73" t="s">
        <v>529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92"/>
      <c r="N28" s="95" t="s">
        <v>502</v>
      </c>
    </row>
    <row r="29" ht="18" customHeight="1" spans="1:14">
      <c r="A29" s="73" t="s">
        <v>571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92"/>
      <c r="N29" s="95" t="s">
        <v>504</v>
      </c>
    </row>
    <row r="30" ht="18" customHeight="1" spans="1:14">
      <c r="A30" s="73" t="s">
        <v>505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92"/>
      <c r="N30" s="93"/>
    </row>
    <row r="31" ht="18" customHeight="1" spans="1:14">
      <c r="A31" s="73" t="s">
        <v>470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92"/>
      <c r="N31" s="93"/>
    </row>
    <row r="32" ht="18" customHeight="1" spans="1:14">
      <c r="A32" s="73" t="s">
        <v>507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92"/>
      <c r="N32" s="93"/>
    </row>
    <row r="33" ht="18" customHeight="1" spans="1:14">
      <c r="A33" s="73" t="s">
        <v>472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92"/>
      <c r="N33" s="93"/>
    </row>
    <row r="34" ht="18" customHeight="1" spans="1:14">
      <c r="A34" s="73" t="s">
        <v>572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92"/>
      <c r="N34" s="93"/>
    </row>
    <row r="35" ht="18" customHeight="1" spans="1:14">
      <c r="A35" s="73" t="s">
        <v>474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92"/>
      <c r="N35" s="93"/>
    </row>
    <row r="36" ht="18" customHeight="1" spans="1:14">
      <c r="A36" s="77" t="s">
        <v>475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96"/>
      <c r="N36" s="93"/>
    </row>
  </sheetData>
  <mergeCells count="23">
    <mergeCell ref="A4:B4"/>
    <mergeCell ref="C4:D4"/>
    <mergeCell ref="E4:F4"/>
    <mergeCell ref="A5:B5"/>
    <mergeCell ref="C5:D5"/>
    <mergeCell ref="A6:B6"/>
    <mergeCell ref="C6:D6"/>
    <mergeCell ref="E6:F6"/>
    <mergeCell ref="B25:C25"/>
    <mergeCell ref="A26:M26"/>
    <mergeCell ref="A27:M27"/>
    <mergeCell ref="A28:M28"/>
    <mergeCell ref="A29:M29"/>
    <mergeCell ref="A30:M30"/>
    <mergeCell ref="A31:M31"/>
    <mergeCell ref="A32:M32"/>
    <mergeCell ref="A33:M33"/>
    <mergeCell ref="A34:M34"/>
    <mergeCell ref="A35:M35"/>
    <mergeCell ref="A36:M36"/>
    <mergeCell ref="A7:A25"/>
    <mergeCell ref="N8:N25"/>
    <mergeCell ref="A1:L3"/>
  </mergeCells>
  <pageMargins left="0.699305555555556" right="0.699305555555556" top="0.75" bottom="0.75" header="0.3" footer="0.3"/>
  <pageSetup paperSize="9" scale="57" orientation="portrait"/>
  <headerFooter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1"/>
  <dimension ref="A1:Z53"/>
  <sheetViews>
    <sheetView tabSelected="1" topLeftCell="A16" workbookViewId="0">
      <selection activeCell="P47" sqref="P47"/>
    </sheetView>
  </sheetViews>
  <sheetFormatPr defaultColWidth="9" defaultRowHeight="13.5"/>
  <cols>
    <col min="1" max="2" width="4.125" style="1" customWidth="1"/>
    <col min="3" max="3" width="4" style="1" customWidth="1"/>
    <col min="4" max="4" width="23.5" style="1" customWidth="1"/>
    <col min="5" max="5" width="6.875" style="1" customWidth="1"/>
    <col min="6" max="6" width="6.125" style="1" customWidth="1"/>
    <col min="7" max="12" width="5.875" style="1" customWidth="1"/>
    <col min="13" max="13" width="9" style="1"/>
    <col min="14" max="14" width="6.125" style="1" customWidth="1"/>
    <col min="15" max="15" width="5.125" style="1" customWidth="1"/>
    <col min="16" max="16" width="8" style="1" customWidth="1"/>
    <col min="17" max="17" width="11.375" style="1" customWidth="1"/>
    <col min="18" max="19" width="6.375" style="1" customWidth="1"/>
    <col min="20" max="26" width="5.375" style="1" customWidth="1"/>
    <col min="27" max="16384" width="9" style="1"/>
  </cols>
  <sheetData>
    <row r="1" customHeight="1" spans="1:26">
      <c r="A1" s="2" t="s">
        <v>573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45" t="s">
        <v>574</v>
      </c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ht="10.5" customHeight="1" spans="1:26">
      <c r="A2" s="3" t="s">
        <v>575</v>
      </c>
      <c r="B2" s="3" t="s">
        <v>576</v>
      </c>
      <c r="C2" s="4" t="s">
        <v>577</v>
      </c>
      <c r="D2" s="4"/>
      <c r="E2" s="3" t="s">
        <v>578</v>
      </c>
      <c r="F2" s="3" t="s">
        <v>579</v>
      </c>
      <c r="G2" s="4" t="s">
        <v>580</v>
      </c>
      <c r="H2" s="4"/>
      <c r="I2" s="4"/>
      <c r="J2" s="4"/>
      <c r="K2" s="4"/>
      <c r="L2" s="4"/>
      <c r="N2" s="4" t="s">
        <v>444</v>
      </c>
      <c r="O2" s="4" t="s">
        <v>581</v>
      </c>
      <c r="P2" s="4" t="s">
        <v>20</v>
      </c>
      <c r="Q2" s="4"/>
      <c r="R2" s="4" t="s">
        <v>578</v>
      </c>
      <c r="S2" s="4" t="s">
        <v>582</v>
      </c>
      <c r="T2" s="4" t="s">
        <v>583</v>
      </c>
      <c r="U2" s="4"/>
      <c r="V2" s="4" t="s">
        <v>584</v>
      </c>
      <c r="W2" s="4"/>
      <c r="X2" s="4" t="s">
        <v>585</v>
      </c>
      <c r="Y2" s="4"/>
      <c r="Z2" s="4" t="s">
        <v>8</v>
      </c>
    </row>
    <row r="3" spans="1:26">
      <c r="A3" s="3"/>
      <c r="B3" s="5"/>
      <c r="C3" s="4"/>
      <c r="D3" s="4"/>
      <c r="E3" s="5"/>
      <c r="F3" s="6"/>
      <c r="G3" s="4" t="s">
        <v>583</v>
      </c>
      <c r="H3" s="4"/>
      <c r="I3" s="4" t="s">
        <v>584</v>
      </c>
      <c r="J3" s="4"/>
      <c r="K3" s="4" t="s">
        <v>585</v>
      </c>
      <c r="L3" s="4"/>
      <c r="N3" s="4"/>
      <c r="O3" s="4"/>
      <c r="P3" s="4"/>
      <c r="Q3" s="4"/>
      <c r="R3" s="4"/>
      <c r="S3" s="4"/>
      <c r="T3" s="4" t="s">
        <v>586</v>
      </c>
      <c r="U3" s="4" t="s">
        <v>587</v>
      </c>
      <c r="V3" s="4" t="s">
        <v>586</v>
      </c>
      <c r="W3" s="4" t="s">
        <v>587</v>
      </c>
      <c r="X3" s="4" t="s">
        <v>586</v>
      </c>
      <c r="Y3" s="4" t="s">
        <v>587</v>
      </c>
      <c r="Z3" s="4"/>
    </row>
    <row r="4" spans="1:26">
      <c r="A4" s="3"/>
      <c r="B4" s="5"/>
      <c r="C4" s="4"/>
      <c r="D4" s="4"/>
      <c r="E4" s="5"/>
      <c r="F4" s="6"/>
      <c r="G4" s="4" t="s">
        <v>588</v>
      </c>
      <c r="H4" s="4" t="s">
        <v>589</v>
      </c>
      <c r="I4" s="4" t="s">
        <v>590</v>
      </c>
      <c r="J4" s="4" t="s">
        <v>591</v>
      </c>
      <c r="K4" s="4" t="s">
        <v>592</v>
      </c>
      <c r="L4" s="4" t="s">
        <v>593</v>
      </c>
      <c r="N4" s="3" t="s">
        <v>594</v>
      </c>
      <c r="O4" s="4">
        <v>1</v>
      </c>
      <c r="P4" s="4" t="s">
        <v>595</v>
      </c>
      <c r="Q4" s="4"/>
      <c r="R4" s="4">
        <v>36</v>
      </c>
      <c r="S4" s="4">
        <v>2</v>
      </c>
      <c r="T4" s="4"/>
      <c r="U4" s="4">
        <v>2</v>
      </c>
      <c r="V4" s="4"/>
      <c r="W4" s="4"/>
      <c r="X4" s="4"/>
      <c r="Y4" s="4"/>
      <c r="Z4" s="4"/>
    </row>
    <row r="5" spans="1:26">
      <c r="A5" s="3"/>
      <c r="B5" s="5"/>
      <c r="C5" s="4" t="s">
        <v>581</v>
      </c>
      <c r="D5" s="4" t="s">
        <v>596</v>
      </c>
      <c r="E5" s="5"/>
      <c r="F5" s="6"/>
      <c r="G5" s="4" t="s">
        <v>597</v>
      </c>
      <c r="H5" s="4" t="s">
        <v>597</v>
      </c>
      <c r="I5" s="4" t="s">
        <v>597</v>
      </c>
      <c r="J5" s="4" t="s">
        <v>597</v>
      </c>
      <c r="K5" s="4" t="s">
        <v>597</v>
      </c>
      <c r="L5" s="4"/>
      <c r="N5" s="3"/>
      <c r="O5" s="4">
        <v>2</v>
      </c>
      <c r="P5" s="4" t="s">
        <v>598</v>
      </c>
      <c r="Q5" s="4"/>
      <c r="R5" s="4">
        <v>36</v>
      </c>
      <c r="S5" s="4">
        <v>2</v>
      </c>
      <c r="T5" s="4"/>
      <c r="U5" s="4"/>
      <c r="V5" s="4">
        <v>2</v>
      </c>
      <c r="W5" s="4"/>
      <c r="X5" s="4"/>
      <c r="Y5" s="4"/>
      <c r="Z5" s="4"/>
    </row>
    <row r="6" spans="1:26">
      <c r="A6" s="3" t="s">
        <v>599</v>
      </c>
      <c r="B6" s="3" t="s">
        <v>600</v>
      </c>
      <c r="C6" s="7">
        <v>1</v>
      </c>
      <c r="D6" s="8" t="s">
        <v>601</v>
      </c>
      <c r="E6" s="9">
        <f t="shared" ref="E6:E17" si="0">18*F6</f>
        <v>144</v>
      </c>
      <c r="F6" s="10">
        <f t="shared" ref="F6:F17" si="1">SUM(G6:K6)</f>
        <v>8</v>
      </c>
      <c r="G6" s="9">
        <v>2</v>
      </c>
      <c r="H6" s="9">
        <v>2</v>
      </c>
      <c r="I6" s="9">
        <v>2</v>
      </c>
      <c r="J6" s="9">
        <v>2</v>
      </c>
      <c r="K6" s="9"/>
      <c r="L6" s="9"/>
      <c r="N6" s="3"/>
      <c r="O6" s="4">
        <v>3</v>
      </c>
      <c r="P6" s="4" t="s">
        <v>602</v>
      </c>
      <c r="Q6" s="4"/>
      <c r="R6" s="4">
        <v>36</v>
      </c>
      <c r="S6" s="4">
        <v>2</v>
      </c>
      <c r="T6" s="4"/>
      <c r="U6" s="4"/>
      <c r="V6" s="4"/>
      <c r="W6" s="4">
        <v>2</v>
      </c>
      <c r="X6" s="4"/>
      <c r="Y6" s="4"/>
      <c r="Z6" s="4"/>
    </row>
    <row r="7" spans="1:26">
      <c r="A7" s="5"/>
      <c r="B7" s="3"/>
      <c r="C7" s="7">
        <v>2</v>
      </c>
      <c r="D7" s="8" t="s">
        <v>603</v>
      </c>
      <c r="E7" s="9">
        <f t="shared" si="0"/>
        <v>144</v>
      </c>
      <c r="F7" s="10">
        <f t="shared" si="1"/>
        <v>8</v>
      </c>
      <c r="G7" s="9">
        <v>2</v>
      </c>
      <c r="H7" s="9">
        <v>2</v>
      </c>
      <c r="I7" s="9">
        <v>2</v>
      </c>
      <c r="J7" s="9">
        <v>2</v>
      </c>
      <c r="K7" s="9"/>
      <c r="L7" s="9"/>
      <c r="N7" s="3"/>
      <c r="O7" s="4">
        <v>4</v>
      </c>
      <c r="P7" s="4" t="s">
        <v>604</v>
      </c>
      <c r="Q7" s="4"/>
      <c r="R7" s="4">
        <v>36</v>
      </c>
      <c r="S7" s="4">
        <v>2</v>
      </c>
      <c r="T7" s="4"/>
      <c r="U7" s="4"/>
      <c r="V7" s="4"/>
      <c r="W7" s="4"/>
      <c r="X7" s="4">
        <v>2</v>
      </c>
      <c r="Y7" s="4"/>
      <c r="Z7" s="4"/>
    </row>
    <row r="8" spans="1:26">
      <c r="A8" s="5"/>
      <c r="B8" s="3"/>
      <c r="C8" s="7">
        <v>3</v>
      </c>
      <c r="D8" s="8" t="s">
        <v>605</v>
      </c>
      <c r="E8" s="9">
        <f t="shared" si="0"/>
        <v>144</v>
      </c>
      <c r="F8" s="10">
        <f t="shared" si="1"/>
        <v>8</v>
      </c>
      <c r="G8" s="9">
        <v>2</v>
      </c>
      <c r="H8" s="9">
        <v>2</v>
      </c>
      <c r="I8" s="9">
        <v>2</v>
      </c>
      <c r="J8" s="9">
        <v>2</v>
      </c>
      <c r="K8" s="9"/>
      <c r="L8" s="9"/>
      <c r="N8" s="3"/>
      <c r="O8" s="4">
        <v>5</v>
      </c>
      <c r="P8" s="4" t="s">
        <v>606</v>
      </c>
      <c r="Q8" s="4"/>
      <c r="R8" s="4">
        <v>36</v>
      </c>
      <c r="S8" s="4">
        <v>2</v>
      </c>
      <c r="T8" s="4"/>
      <c r="U8" s="4"/>
      <c r="V8" s="4"/>
      <c r="W8" s="4"/>
      <c r="X8" s="4">
        <v>2</v>
      </c>
      <c r="Y8" s="4"/>
      <c r="Z8" s="4"/>
    </row>
    <row r="9" spans="1:26">
      <c r="A9" s="5"/>
      <c r="B9" s="3"/>
      <c r="C9" s="7">
        <v>4</v>
      </c>
      <c r="D9" s="8" t="s">
        <v>607</v>
      </c>
      <c r="E9" s="9">
        <f t="shared" si="0"/>
        <v>72</v>
      </c>
      <c r="F9" s="10">
        <f t="shared" si="1"/>
        <v>4</v>
      </c>
      <c r="G9" s="9">
        <v>2</v>
      </c>
      <c r="H9" s="9">
        <v>2</v>
      </c>
      <c r="I9" s="9"/>
      <c r="J9" s="9"/>
      <c r="K9" s="9"/>
      <c r="L9" s="9"/>
      <c r="N9" s="46" t="s">
        <v>608</v>
      </c>
      <c r="O9" s="47">
        <v>6</v>
      </c>
      <c r="P9" s="47" t="s">
        <v>609</v>
      </c>
      <c r="Q9" s="47"/>
      <c r="R9" s="47">
        <v>36</v>
      </c>
      <c r="S9" s="47">
        <v>4</v>
      </c>
      <c r="T9" s="47"/>
      <c r="U9" s="47"/>
      <c r="V9" s="47"/>
      <c r="W9" s="47">
        <v>2</v>
      </c>
      <c r="X9" s="47">
        <v>2</v>
      </c>
      <c r="Y9" s="47"/>
      <c r="Z9" s="47"/>
    </row>
    <row r="10" spans="1:26">
      <c r="A10" s="5"/>
      <c r="B10" s="3"/>
      <c r="C10" s="7">
        <v>5</v>
      </c>
      <c r="D10" s="8" t="s">
        <v>610</v>
      </c>
      <c r="E10" s="9">
        <f t="shared" si="0"/>
        <v>144</v>
      </c>
      <c r="F10" s="10">
        <f t="shared" si="1"/>
        <v>8</v>
      </c>
      <c r="G10" s="9">
        <v>2</v>
      </c>
      <c r="H10" s="9">
        <v>2</v>
      </c>
      <c r="I10" s="9">
        <v>2</v>
      </c>
      <c r="J10" s="9">
        <v>2</v>
      </c>
      <c r="K10" s="9"/>
      <c r="L10" s="9"/>
      <c r="N10" s="46"/>
      <c r="O10" s="47">
        <v>7</v>
      </c>
      <c r="P10" s="47" t="s">
        <v>611</v>
      </c>
      <c r="Q10" s="47"/>
      <c r="R10" s="47">
        <v>36</v>
      </c>
      <c r="S10" s="47">
        <v>4</v>
      </c>
      <c r="T10" s="47"/>
      <c r="U10" s="47"/>
      <c r="V10" s="47"/>
      <c r="W10" s="47">
        <v>2</v>
      </c>
      <c r="X10" s="47">
        <v>2</v>
      </c>
      <c r="Y10" s="47"/>
      <c r="Z10" s="47"/>
    </row>
    <row r="11" spans="1:26">
      <c r="A11" s="5"/>
      <c r="B11" s="3"/>
      <c r="C11" s="7">
        <v>6</v>
      </c>
      <c r="D11" s="8" t="s">
        <v>612</v>
      </c>
      <c r="E11" s="9">
        <f t="shared" si="0"/>
        <v>36</v>
      </c>
      <c r="F11" s="10">
        <f t="shared" si="1"/>
        <v>2</v>
      </c>
      <c r="G11" s="9"/>
      <c r="H11" s="9"/>
      <c r="I11" s="9"/>
      <c r="J11" s="9">
        <v>2</v>
      </c>
      <c r="K11" s="9"/>
      <c r="L11" s="9"/>
      <c r="N11" s="46"/>
      <c r="O11" s="47">
        <v>8</v>
      </c>
      <c r="P11" s="47" t="s">
        <v>613</v>
      </c>
      <c r="Q11" s="47"/>
      <c r="R11" s="47">
        <v>36</v>
      </c>
      <c r="S11" s="47">
        <v>4</v>
      </c>
      <c r="T11" s="47"/>
      <c r="U11" s="47"/>
      <c r="V11" s="47"/>
      <c r="W11" s="47">
        <v>2</v>
      </c>
      <c r="X11" s="47">
        <v>2</v>
      </c>
      <c r="Y11" s="47"/>
      <c r="Z11" s="47"/>
    </row>
    <row r="12" spans="1:26">
      <c r="A12" s="5"/>
      <c r="B12" s="3"/>
      <c r="C12" s="7">
        <v>7</v>
      </c>
      <c r="D12" s="8" t="s">
        <v>614</v>
      </c>
      <c r="E12" s="9">
        <f t="shared" si="0"/>
        <v>36</v>
      </c>
      <c r="F12" s="10">
        <f t="shared" si="1"/>
        <v>2</v>
      </c>
      <c r="G12" s="4">
        <v>2</v>
      </c>
      <c r="H12" s="4"/>
      <c r="I12" s="9"/>
      <c r="J12" s="9"/>
      <c r="K12" s="9"/>
      <c r="L12" s="9"/>
      <c r="N12" s="46"/>
      <c r="O12" s="47">
        <v>9</v>
      </c>
      <c r="P12" s="47" t="s">
        <v>615</v>
      </c>
      <c r="Q12" s="47"/>
      <c r="R12" s="47">
        <v>36</v>
      </c>
      <c r="S12" s="47">
        <v>4</v>
      </c>
      <c r="T12" s="47"/>
      <c r="U12" s="47"/>
      <c r="V12" s="47"/>
      <c r="W12" s="47">
        <v>2</v>
      </c>
      <c r="X12" s="47">
        <v>2</v>
      </c>
      <c r="Y12" s="47"/>
      <c r="Z12" s="47"/>
    </row>
    <row r="13" spans="1:26">
      <c r="A13" s="5"/>
      <c r="B13" s="3"/>
      <c r="C13" s="7">
        <v>8</v>
      </c>
      <c r="D13" s="8" t="s">
        <v>616</v>
      </c>
      <c r="E13" s="9">
        <f t="shared" si="0"/>
        <v>36</v>
      </c>
      <c r="F13" s="10">
        <f t="shared" si="1"/>
        <v>2</v>
      </c>
      <c r="G13" s="4"/>
      <c r="H13" s="4"/>
      <c r="I13" s="9">
        <v>2</v>
      </c>
      <c r="J13" s="9"/>
      <c r="K13" s="9"/>
      <c r="L13" s="9"/>
      <c r="N13" s="46"/>
      <c r="O13" s="47">
        <v>10</v>
      </c>
      <c r="P13" s="47" t="s">
        <v>617</v>
      </c>
      <c r="Q13" s="47"/>
      <c r="R13" s="47">
        <v>36</v>
      </c>
      <c r="S13" s="47">
        <v>4</v>
      </c>
      <c r="T13" s="47"/>
      <c r="U13" s="47"/>
      <c r="V13" s="47"/>
      <c r="W13" s="47">
        <v>2</v>
      </c>
      <c r="X13" s="47">
        <v>2</v>
      </c>
      <c r="Y13" s="47"/>
      <c r="Z13" s="47"/>
    </row>
    <row r="14" spans="1:26">
      <c r="A14" s="5"/>
      <c r="B14" s="3"/>
      <c r="C14" s="7">
        <v>9</v>
      </c>
      <c r="D14" s="11" t="s">
        <v>618</v>
      </c>
      <c r="E14" s="9">
        <f t="shared" si="0"/>
        <v>36</v>
      </c>
      <c r="F14" s="10">
        <f t="shared" si="1"/>
        <v>2</v>
      </c>
      <c r="G14" s="4"/>
      <c r="H14" s="4">
        <v>2</v>
      </c>
      <c r="I14" s="9"/>
      <c r="J14" s="9"/>
      <c r="K14" s="9"/>
      <c r="L14" s="9"/>
      <c r="N14" s="44" t="s">
        <v>619</v>
      </c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12">
      <c r="A15" s="5"/>
      <c r="B15" s="3"/>
      <c r="C15" s="7">
        <v>10</v>
      </c>
      <c r="D15" s="8" t="s">
        <v>620</v>
      </c>
      <c r="E15" s="9">
        <f t="shared" si="0"/>
        <v>18</v>
      </c>
      <c r="F15" s="10">
        <f t="shared" si="1"/>
        <v>1</v>
      </c>
      <c r="G15" s="4">
        <v>1</v>
      </c>
      <c r="H15" s="4"/>
      <c r="I15" s="9"/>
      <c r="J15" s="9"/>
      <c r="K15" s="9"/>
      <c r="L15" s="9"/>
    </row>
    <row r="16" spans="1:12">
      <c r="A16" s="5"/>
      <c r="B16" s="3"/>
      <c r="C16" s="7">
        <v>11</v>
      </c>
      <c r="D16" s="8" t="s">
        <v>621</v>
      </c>
      <c r="E16" s="9">
        <f t="shared" si="0"/>
        <v>18</v>
      </c>
      <c r="F16" s="10">
        <f t="shared" si="1"/>
        <v>1</v>
      </c>
      <c r="G16" s="4">
        <v>1</v>
      </c>
      <c r="H16" s="4"/>
      <c r="I16" s="9"/>
      <c r="J16" s="9"/>
      <c r="K16" s="9"/>
      <c r="L16" s="9"/>
    </row>
    <row r="17" spans="1:12">
      <c r="A17" s="5"/>
      <c r="B17" s="3"/>
      <c r="C17" s="7">
        <v>12</v>
      </c>
      <c r="D17" s="8" t="s">
        <v>622</v>
      </c>
      <c r="E17" s="9">
        <f t="shared" si="0"/>
        <v>36</v>
      </c>
      <c r="F17" s="10">
        <f t="shared" si="1"/>
        <v>2</v>
      </c>
      <c r="G17" s="4"/>
      <c r="H17" s="4">
        <v>2</v>
      </c>
      <c r="I17" s="9"/>
      <c r="J17" s="9"/>
      <c r="K17" s="9"/>
      <c r="L17" s="9"/>
    </row>
    <row r="18" spans="1:12">
      <c r="A18" s="5"/>
      <c r="B18" s="3"/>
      <c r="C18" s="12" t="s">
        <v>623</v>
      </c>
      <c r="D18" s="12"/>
      <c r="E18" s="13">
        <f t="shared" ref="E18:J18" si="2">SUM(E6:E17)</f>
        <v>864</v>
      </c>
      <c r="F18" s="13">
        <f t="shared" si="2"/>
        <v>48</v>
      </c>
      <c r="G18" s="13">
        <f t="shared" si="2"/>
        <v>14</v>
      </c>
      <c r="H18" s="13">
        <f t="shared" si="2"/>
        <v>14</v>
      </c>
      <c r="I18" s="13">
        <f t="shared" si="2"/>
        <v>10</v>
      </c>
      <c r="J18" s="13">
        <f t="shared" si="2"/>
        <v>10</v>
      </c>
      <c r="K18" s="13"/>
      <c r="L18" s="13"/>
    </row>
    <row r="19" spans="1:12">
      <c r="A19" s="5" t="s">
        <v>624</v>
      </c>
      <c r="B19" s="3" t="s">
        <v>625</v>
      </c>
      <c r="C19" s="7">
        <v>13</v>
      </c>
      <c r="D19" s="14" t="s">
        <v>626</v>
      </c>
      <c r="E19" s="4">
        <f t="shared" ref="E19:E25" si="3">18*F19</f>
        <v>72</v>
      </c>
      <c r="F19" s="15">
        <f t="shared" ref="F19:F25" si="4">SUM(G19:J19)</f>
        <v>4</v>
      </c>
      <c r="G19" s="16">
        <v>2</v>
      </c>
      <c r="H19" s="16">
        <v>2</v>
      </c>
      <c r="I19" s="17"/>
      <c r="J19" s="17"/>
      <c r="K19" s="48"/>
      <c r="L19" s="49"/>
    </row>
    <row r="20" spans="1:12">
      <c r="A20" s="5"/>
      <c r="B20" s="3"/>
      <c r="C20" s="7">
        <v>14</v>
      </c>
      <c r="D20" s="14" t="s">
        <v>627</v>
      </c>
      <c r="E20" s="4">
        <f t="shared" si="3"/>
        <v>72</v>
      </c>
      <c r="F20" s="15">
        <f t="shared" si="4"/>
        <v>4</v>
      </c>
      <c r="G20" s="16">
        <v>2</v>
      </c>
      <c r="H20" s="16">
        <v>2</v>
      </c>
      <c r="I20" s="17"/>
      <c r="J20" s="50"/>
      <c r="K20" s="51"/>
      <c r="L20" s="50"/>
    </row>
    <row r="21" spans="1:12">
      <c r="A21" s="5"/>
      <c r="B21" s="3"/>
      <c r="C21" s="7">
        <v>15</v>
      </c>
      <c r="D21" s="14" t="s">
        <v>628</v>
      </c>
      <c r="E21" s="4">
        <f t="shared" si="3"/>
        <v>72</v>
      </c>
      <c r="F21" s="15">
        <f t="shared" si="4"/>
        <v>4</v>
      </c>
      <c r="G21" s="16">
        <v>4</v>
      </c>
      <c r="H21" s="17"/>
      <c r="I21" s="50"/>
      <c r="J21" s="17"/>
      <c r="K21" s="52"/>
      <c r="L21" s="9"/>
    </row>
    <row r="22" spans="1:12">
      <c r="A22" s="5"/>
      <c r="B22" s="3"/>
      <c r="C22" s="7">
        <v>16</v>
      </c>
      <c r="D22" s="14" t="s">
        <v>629</v>
      </c>
      <c r="E22" s="4">
        <f t="shared" si="3"/>
        <v>144</v>
      </c>
      <c r="F22" s="15">
        <f t="shared" si="4"/>
        <v>8</v>
      </c>
      <c r="G22" s="16">
        <v>4</v>
      </c>
      <c r="H22" s="16">
        <v>4</v>
      </c>
      <c r="I22" s="53"/>
      <c r="J22" s="53"/>
      <c r="K22" s="52"/>
      <c r="L22" s="9"/>
    </row>
    <row r="23" spans="1:12">
      <c r="A23" s="5"/>
      <c r="B23" s="3"/>
      <c r="C23" s="7">
        <v>17</v>
      </c>
      <c r="D23" s="18" t="s">
        <v>630</v>
      </c>
      <c r="E23" s="4">
        <f t="shared" si="3"/>
        <v>72</v>
      </c>
      <c r="F23" s="15">
        <f t="shared" si="4"/>
        <v>4</v>
      </c>
      <c r="G23" s="17"/>
      <c r="H23" s="16">
        <v>4</v>
      </c>
      <c r="I23" s="54"/>
      <c r="J23" s="17"/>
      <c r="K23" s="52"/>
      <c r="L23" s="9"/>
    </row>
    <row r="24" spans="1:12">
      <c r="A24" s="5"/>
      <c r="B24" s="3"/>
      <c r="C24" s="7">
        <v>18</v>
      </c>
      <c r="D24" s="14" t="s">
        <v>631</v>
      </c>
      <c r="E24" s="4">
        <f t="shared" si="3"/>
        <v>36</v>
      </c>
      <c r="F24" s="15">
        <f t="shared" si="4"/>
        <v>2</v>
      </c>
      <c r="G24" s="17"/>
      <c r="H24" s="16">
        <v>2</v>
      </c>
      <c r="I24" s="50"/>
      <c r="J24" s="54"/>
      <c r="K24" s="52"/>
      <c r="L24" s="9"/>
    </row>
    <row r="25" spans="1:12">
      <c r="A25" s="5"/>
      <c r="B25" s="3"/>
      <c r="C25" s="7">
        <v>19</v>
      </c>
      <c r="D25" s="14" t="s">
        <v>632</v>
      </c>
      <c r="E25" s="4">
        <f t="shared" si="3"/>
        <v>36</v>
      </c>
      <c r="F25" s="15">
        <f t="shared" si="4"/>
        <v>2</v>
      </c>
      <c r="G25" s="17"/>
      <c r="H25" s="17"/>
      <c r="I25" s="55">
        <v>2</v>
      </c>
      <c r="J25" s="54"/>
      <c r="K25" s="52"/>
      <c r="L25" s="9"/>
    </row>
    <row r="26" spans="1:12">
      <c r="A26" s="5"/>
      <c r="B26" s="3"/>
      <c r="C26" s="19" t="s">
        <v>633</v>
      </c>
      <c r="D26" s="19"/>
      <c r="E26" s="20">
        <f t="shared" ref="E26:J26" si="5">SUM(E19:E25)</f>
        <v>504</v>
      </c>
      <c r="F26" s="20">
        <f t="shared" si="5"/>
        <v>28</v>
      </c>
      <c r="G26" s="20">
        <f t="shared" si="5"/>
        <v>12</v>
      </c>
      <c r="H26" s="20">
        <f t="shared" si="5"/>
        <v>14</v>
      </c>
      <c r="I26" s="20">
        <f t="shared" si="5"/>
        <v>2</v>
      </c>
      <c r="J26" s="20">
        <f t="shared" si="5"/>
        <v>0</v>
      </c>
      <c r="K26" s="20"/>
      <c r="L26" s="20"/>
    </row>
    <row r="27" spans="1:12">
      <c r="A27" s="5"/>
      <c r="B27" s="21" t="s">
        <v>624</v>
      </c>
      <c r="C27" s="22">
        <v>20</v>
      </c>
      <c r="D27" s="14" t="s">
        <v>634</v>
      </c>
      <c r="E27" s="4">
        <f t="shared" ref="E27:E33" si="6">18*F27</f>
        <v>36</v>
      </c>
      <c r="F27" s="4">
        <f t="shared" ref="F27:F33" si="7">SUM(G27:J27)</f>
        <v>2</v>
      </c>
      <c r="G27" s="4"/>
      <c r="H27" s="4"/>
      <c r="I27" s="56">
        <v>2</v>
      </c>
      <c r="J27" s="4"/>
      <c r="K27" s="4"/>
      <c r="L27" s="4"/>
    </row>
    <row r="28" ht="15" customHeight="1" spans="1:12">
      <c r="A28" s="5"/>
      <c r="B28" s="21"/>
      <c r="C28" s="22">
        <v>21</v>
      </c>
      <c r="D28" s="14" t="s">
        <v>635</v>
      </c>
      <c r="E28" s="4">
        <f t="shared" si="6"/>
        <v>144</v>
      </c>
      <c r="F28" s="4">
        <f t="shared" si="7"/>
        <v>8</v>
      </c>
      <c r="G28" s="4"/>
      <c r="H28" s="4"/>
      <c r="I28" s="56">
        <v>4</v>
      </c>
      <c r="J28" s="4">
        <v>4</v>
      </c>
      <c r="K28" s="57"/>
      <c r="L28" s="57"/>
    </row>
    <row r="29" spans="1:12">
      <c r="A29" s="5"/>
      <c r="B29" s="21"/>
      <c r="C29" s="22">
        <v>22</v>
      </c>
      <c r="D29" s="18" t="s">
        <v>636</v>
      </c>
      <c r="E29" s="4">
        <f t="shared" si="6"/>
        <v>144</v>
      </c>
      <c r="F29" s="4">
        <f t="shared" si="7"/>
        <v>8</v>
      </c>
      <c r="G29" s="4"/>
      <c r="H29" s="4"/>
      <c r="I29" s="56">
        <v>4</v>
      </c>
      <c r="J29" s="4">
        <v>4</v>
      </c>
      <c r="K29" s="57"/>
      <c r="L29" s="57"/>
    </row>
    <row r="30" ht="14" customHeight="1" spans="1:12">
      <c r="A30" s="5"/>
      <c r="B30" s="21"/>
      <c r="C30" s="22">
        <v>23</v>
      </c>
      <c r="D30" s="18" t="s">
        <v>637</v>
      </c>
      <c r="E30" s="4">
        <f t="shared" si="6"/>
        <v>0</v>
      </c>
      <c r="F30" s="4">
        <f t="shared" si="7"/>
        <v>0</v>
      </c>
      <c r="G30" s="4"/>
      <c r="H30" s="4"/>
      <c r="I30" s="4"/>
      <c r="J30" s="4"/>
      <c r="K30" s="57"/>
      <c r="L30" s="57"/>
    </row>
    <row r="31" spans="1:12">
      <c r="A31" s="5"/>
      <c r="B31" s="21"/>
      <c r="C31" s="22">
        <v>24</v>
      </c>
      <c r="D31" s="18" t="s">
        <v>638</v>
      </c>
      <c r="E31" s="4">
        <f t="shared" si="6"/>
        <v>0</v>
      </c>
      <c r="F31" s="4">
        <f t="shared" si="7"/>
        <v>0</v>
      </c>
      <c r="G31" s="4"/>
      <c r="H31" s="4"/>
      <c r="I31" s="4"/>
      <c r="J31" s="4"/>
      <c r="K31" s="57"/>
      <c r="L31" s="57"/>
    </row>
    <row r="32" spans="1:12">
      <c r="A32" s="5"/>
      <c r="B32" s="21"/>
      <c r="C32" s="22">
        <v>25</v>
      </c>
      <c r="D32" s="18" t="s">
        <v>639</v>
      </c>
      <c r="E32" s="4">
        <f t="shared" si="6"/>
        <v>72</v>
      </c>
      <c r="F32" s="4">
        <f t="shared" si="7"/>
        <v>4</v>
      </c>
      <c r="G32" s="4"/>
      <c r="H32" s="4"/>
      <c r="I32" s="4"/>
      <c r="J32" s="4">
        <v>4</v>
      </c>
      <c r="K32" s="57"/>
      <c r="L32" s="57"/>
    </row>
    <row r="33" spans="1:12">
      <c r="A33" s="5"/>
      <c r="B33" s="21"/>
      <c r="C33" s="22">
        <v>26</v>
      </c>
      <c r="D33" s="18" t="s">
        <v>640</v>
      </c>
      <c r="E33" s="4">
        <f t="shared" si="6"/>
        <v>108</v>
      </c>
      <c r="F33" s="4">
        <f t="shared" si="7"/>
        <v>6</v>
      </c>
      <c r="G33" s="4"/>
      <c r="H33" s="4"/>
      <c r="I33" s="56">
        <v>4</v>
      </c>
      <c r="J33" s="4">
        <v>2</v>
      </c>
      <c r="K33" s="57"/>
      <c r="L33" s="57"/>
    </row>
    <row r="34" spans="1:12">
      <c r="A34" s="5"/>
      <c r="B34" s="23" t="s">
        <v>641</v>
      </c>
      <c r="C34" s="23"/>
      <c r="D34" s="23"/>
      <c r="E34" s="20">
        <f t="shared" ref="E34:J34" si="8">SUM(E27:E33)</f>
        <v>504</v>
      </c>
      <c r="F34" s="20">
        <f t="shared" si="8"/>
        <v>28</v>
      </c>
      <c r="G34" s="20">
        <f t="shared" si="8"/>
        <v>0</v>
      </c>
      <c r="H34" s="20">
        <f t="shared" si="8"/>
        <v>0</v>
      </c>
      <c r="I34" s="20">
        <f t="shared" si="8"/>
        <v>14</v>
      </c>
      <c r="J34" s="20">
        <f t="shared" si="8"/>
        <v>14</v>
      </c>
      <c r="K34" s="20"/>
      <c r="L34" s="20"/>
    </row>
    <row r="35" spans="1:12">
      <c r="A35" s="13" t="s">
        <v>642</v>
      </c>
      <c r="B35" s="13"/>
      <c r="C35" s="13"/>
      <c r="D35" s="13"/>
      <c r="E35" s="13">
        <v>2232</v>
      </c>
      <c r="F35" s="13">
        <v>124</v>
      </c>
      <c r="G35" s="13">
        <f t="shared" ref="G35:J35" si="9">G18+G26+G34</f>
        <v>26</v>
      </c>
      <c r="H35" s="13">
        <f t="shared" si="9"/>
        <v>28</v>
      </c>
      <c r="I35" s="13">
        <f t="shared" si="9"/>
        <v>26</v>
      </c>
      <c r="J35" s="13">
        <f t="shared" si="9"/>
        <v>24</v>
      </c>
      <c r="K35" s="13"/>
      <c r="L35" s="13"/>
    </row>
    <row r="36" spans="1:12">
      <c r="A36" s="3" t="s">
        <v>599</v>
      </c>
      <c r="B36" s="3" t="s">
        <v>643</v>
      </c>
      <c r="C36" s="24" t="s">
        <v>644</v>
      </c>
      <c r="D36" s="24"/>
      <c r="E36" s="4">
        <v>30</v>
      </c>
      <c r="F36" s="4">
        <v>1</v>
      </c>
      <c r="G36" s="4" t="s">
        <v>645</v>
      </c>
      <c r="H36" s="4"/>
      <c r="I36" s="4"/>
      <c r="J36" s="4"/>
      <c r="K36" s="4"/>
      <c r="L36" s="4"/>
    </row>
    <row r="37" spans="1:12">
      <c r="A37" s="3"/>
      <c r="B37" s="3"/>
      <c r="C37" s="25" t="s">
        <v>646</v>
      </c>
      <c r="D37" s="25"/>
      <c r="E37" s="4">
        <v>30</v>
      </c>
      <c r="F37" s="4">
        <v>2</v>
      </c>
      <c r="G37" s="4" t="s">
        <v>645</v>
      </c>
      <c r="H37" s="4"/>
      <c r="I37" s="4"/>
      <c r="J37" s="4"/>
      <c r="K37" s="4"/>
      <c r="L37" s="4"/>
    </row>
    <row r="38" spans="1:12">
      <c r="A38" s="3"/>
      <c r="B38" s="3"/>
      <c r="C38" s="24" t="s">
        <v>647</v>
      </c>
      <c r="D38" s="24"/>
      <c r="E38" s="4">
        <v>30</v>
      </c>
      <c r="F38" s="4">
        <v>2</v>
      </c>
      <c r="G38" s="4"/>
      <c r="H38" s="4" t="s">
        <v>645</v>
      </c>
      <c r="I38" s="4"/>
      <c r="J38" s="4"/>
      <c r="K38" s="4"/>
      <c r="L38" s="4"/>
    </row>
    <row r="39" spans="1:12">
      <c r="A39" s="3"/>
      <c r="B39" s="3"/>
      <c r="C39" s="24" t="s">
        <v>648</v>
      </c>
      <c r="D39" s="24"/>
      <c r="E39" s="4">
        <v>30</v>
      </c>
      <c r="F39" s="4">
        <v>2</v>
      </c>
      <c r="G39" s="4"/>
      <c r="H39" s="4"/>
      <c r="I39" s="4" t="s">
        <v>645</v>
      </c>
      <c r="J39" s="4"/>
      <c r="K39" s="4"/>
      <c r="L39" s="4"/>
    </row>
    <row r="40" spans="1:12">
      <c r="A40" s="3"/>
      <c r="B40" s="3"/>
      <c r="C40" s="24" t="s">
        <v>649</v>
      </c>
      <c r="D40" s="26"/>
      <c r="E40" s="4">
        <v>30</v>
      </c>
      <c r="F40" s="4">
        <v>2</v>
      </c>
      <c r="G40" s="4"/>
      <c r="H40" s="4"/>
      <c r="I40" s="4"/>
      <c r="J40" s="4" t="s">
        <v>645</v>
      </c>
      <c r="K40" s="4"/>
      <c r="L40" s="4"/>
    </row>
    <row r="41" spans="1:12">
      <c r="A41" s="3"/>
      <c r="B41" s="3"/>
      <c r="C41" s="27" t="s">
        <v>650</v>
      </c>
      <c r="D41" s="28"/>
      <c r="E41" s="29">
        <v>320</v>
      </c>
      <c r="F41" s="29">
        <v>20</v>
      </c>
      <c r="G41" s="29"/>
      <c r="H41" s="29"/>
      <c r="I41" s="29"/>
      <c r="J41" s="29"/>
      <c r="K41" s="29" t="s">
        <v>651</v>
      </c>
      <c r="L41" s="29"/>
    </row>
    <row r="42" spans="1:12">
      <c r="A42" s="3"/>
      <c r="B42" s="3"/>
      <c r="C42" s="24" t="s">
        <v>652</v>
      </c>
      <c r="D42" s="24"/>
      <c r="E42" s="4">
        <v>30</v>
      </c>
      <c r="F42" s="4">
        <v>2</v>
      </c>
      <c r="G42" s="4"/>
      <c r="H42" s="4"/>
      <c r="I42" s="4"/>
      <c r="J42" s="4"/>
      <c r="K42" s="4" t="s">
        <v>645</v>
      </c>
      <c r="L42" s="4"/>
    </row>
    <row r="43" spans="1:12">
      <c r="A43" s="6"/>
      <c r="B43" s="5"/>
      <c r="C43" s="24" t="s">
        <v>653</v>
      </c>
      <c r="D43" s="24"/>
      <c r="E43" s="4">
        <v>570</v>
      </c>
      <c r="F43" s="4">
        <v>32</v>
      </c>
      <c r="G43" s="4"/>
      <c r="H43" s="4"/>
      <c r="I43" s="4"/>
      <c r="J43" s="4"/>
      <c r="K43" s="4"/>
      <c r="L43" s="4" t="s">
        <v>654</v>
      </c>
    </row>
    <row r="44" spans="1:12">
      <c r="A44" s="6"/>
      <c r="B44" s="5"/>
      <c r="C44" s="24" t="s">
        <v>655</v>
      </c>
      <c r="D44" s="24"/>
      <c r="E44" s="4">
        <v>30</v>
      </c>
      <c r="F44" s="4">
        <v>1</v>
      </c>
      <c r="G44" s="4"/>
      <c r="H44" s="4"/>
      <c r="I44" s="4"/>
      <c r="J44" s="4"/>
      <c r="K44" s="4"/>
      <c r="L44" s="4" t="s">
        <v>645</v>
      </c>
    </row>
    <row r="45" spans="1:12">
      <c r="A45" s="6"/>
      <c r="B45" s="5"/>
      <c r="C45" s="24" t="s">
        <v>656</v>
      </c>
      <c r="D45" s="24"/>
      <c r="E45" s="4">
        <v>120</v>
      </c>
      <c r="F45" s="4">
        <v>4</v>
      </c>
      <c r="G45" s="4"/>
      <c r="H45" s="4" t="s">
        <v>645</v>
      </c>
      <c r="I45" s="4" t="s">
        <v>645</v>
      </c>
      <c r="J45" s="4" t="s">
        <v>645</v>
      </c>
      <c r="K45" s="4" t="s">
        <v>645</v>
      </c>
      <c r="L45" s="4"/>
    </row>
    <row r="46" spans="1:12">
      <c r="A46" s="6"/>
      <c r="B46" s="5"/>
      <c r="C46" s="30" t="s">
        <v>657</v>
      </c>
      <c r="D46" s="30"/>
      <c r="E46" s="13">
        <f>SUM(E36:E45)</f>
        <v>1220</v>
      </c>
      <c r="F46" s="13">
        <f>SUM(F36:F45)</f>
        <v>68</v>
      </c>
      <c r="G46" s="31"/>
      <c r="H46" s="31"/>
      <c r="I46" s="31"/>
      <c r="J46" s="31"/>
      <c r="K46" s="31"/>
      <c r="L46" s="31"/>
    </row>
    <row r="47" spans="1:12">
      <c r="A47" s="32" t="s">
        <v>658</v>
      </c>
      <c r="B47" s="33"/>
      <c r="C47" s="34" t="s">
        <v>659</v>
      </c>
      <c r="D47" s="34"/>
      <c r="E47" s="4">
        <v>288</v>
      </c>
      <c r="F47" s="4">
        <v>16</v>
      </c>
      <c r="G47" s="10"/>
      <c r="H47" s="4">
        <v>2</v>
      </c>
      <c r="I47" s="4">
        <v>2</v>
      </c>
      <c r="J47" s="4">
        <v>4</v>
      </c>
      <c r="K47" s="4">
        <v>8</v>
      </c>
      <c r="L47" s="4"/>
    </row>
    <row r="48" spans="1:12">
      <c r="A48" s="35"/>
      <c r="B48" s="36"/>
      <c r="C48" s="13" t="s">
        <v>660</v>
      </c>
      <c r="D48" s="13"/>
      <c r="E48" s="37"/>
      <c r="F48" s="13"/>
      <c r="G48" s="13"/>
      <c r="H48" s="13">
        <v>2</v>
      </c>
      <c r="I48" s="13">
        <v>2</v>
      </c>
      <c r="J48" s="13">
        <v>4</v>
      </c>
      <c r="K48" s="13">
        <v>8</v>
      </c>
      <c r="L48" s="13"/>
    </row>
    <row r="49" spans="1:12">
      <c r="A49" s="38"/>
      <c r="B49" s="39"/>
      <c r="C49" s="40" t="s">
        <v>661</v>
      </c>
      <c r="D49" s="41"/>
      <c r="E49" s="4">
        <v>180</v>
      </c>
      <c r="F49" s="4"/>
      <c r="G49" s="4">
        <v>2</v>
      </c>
      <c r="H49" s="4">
        <v>2</v>
      </c>
      <c r="I49" s="4">
        <v>2</v>
      </c>
      <c r="J49" s="4">
        <v>2</v>
      </c>
      <c r="K49" s="4">
        <v>2</v>
      </c>
      <c r="L49" s="4"/>
    </row>
    <row r="50" ht="14.25" spans="1:12">
      <c r="A50" s="4" t="s">
        <v>662</v>
      </c>
      <c r="B50" s="4"/>
      <c r="C50" s="4"/>
      <c r="D50" s="4"/>
      <c r="E50" s="42"/>
      <c r="F50" s="4"/>
      <c r="G50" s="9">
        <v>30</v>
      </c>
      <c r="H50" s="4">
        <v>30</v>
      </c>
      <c r="I50" s="4">
        <v>30</v>
      </c>
      <c r="J50" s="4">
        <v>30</v>
      </c>
      <c r="K50" s="4">
        <v>30</v>
      </c>
      <c r="L50" s="4"/>
    </row>
    <row r="51" spans="1:12">
      <c r="A51" s="13" t="s">
        <v>663</v>
      </c>
      <c r="B51" s="13"/>
      <c r="C51" s="13"/>
      <c r="D51" s="13"/>
      <c r="E51" s="43">
        <v>3600</v>
      </c>
      <c r="F51" s="13">
        <v>188</v>
      </c>
      <c r="G51" s="13"/>
      <c r="H51" s="13"/>
      <c r="I51" s="13"/>
      <c r="J51" s="13"/>
      <c r="K51" s="13"/>
      <c r="L51" s="13"/>
    </row>
    <row r="52" spans="1:12">
      <c r="A52" s="44" t="s">
        <v>664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</row>
    <row r="53" ht="14.25" spans="1:12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</sheetData>
  <mergeCells count="60">
    <mergeCell ref="A1:L1"/>
    <mergeCell ref="N1:Z1"/>
    <mergeCell ref="G2:L2"/>
    <mergeCell ref="T2:U2"/>
    <mergeCell ref="V2:W2"/>
    <mergeCell ref="X2:Y2"/>
    <mergeCell ref="G3:H3"/>
    <mergeCell ref="I3:J3"/>
    <mergeCell ref="K3:L3"/>
    <mergeCell ref="P4:Q4"/>
    <mergeCell ref="P5:Q5"/>
    <mergeCell ref="P6:Q6"/>
    <mergeCell ref="P7:Q7"/>
    <mergeCell ref="P8:Q8"/>
    <mergeCell ref="P9:Q9"/>
    <mergeCell ref="P10:Q10"/>
    <mergeCell ref="P11:Q11"/>
    <mergeCell ref="P12:Q12"/>
    <mergeCell ref="P13:Q13"/>
    <mergeCell ref="N14:Z14"/>
    <mergeCell ref="C18:D18"/>
    <mergeCell ref="C26:D26"/>
    <mergeCell ref="B34:D34"/>
    <mergeCell ref="A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8:D48"/>
    <mergeCell ref="C49:D49"/>
    <mergeCell ref="A50:D50"/>
    <mergeCell ref="A51:D51"/>
    <mergeCell ref="A52:L52"/>
    <mergeCell ref="A2:A5"/>
    <mergeCell ref="A6:A18"/>
    <mergeCell ref="A19:A34"/>
    <mergeCell ref="A36:A46"/>
    <mergeCell ref="B2:B5"/>
    <mergeCell ref="B6:B18"/>
    <mergeCell ref="B19:B26"/>
    <mergeCell ref="B27:B33"/>
    <mergeCell ref="B36:B46"/>
    <mergeCell ref="E2:E5"/>
    <mergeCell ref="F2:F5"/>
    <mergeCell ref="N2:N3"/>
    <mergeCell ref="N4:N8"/>
    <mergeCell ref="N9:N13"/>
    <mergeCell ref="O2:O3"/>
    <mergeCell ref="R2:R3"/>
    <mergeCell ref="S2:S3"/>
    <mergeCell ref="C2:D4"/>
    <mergeCell ref="P2:Q3"/>
    <mergeCell ref="A47:B49"/>
  </mergeCells>
  <printOptions horizontalCentered="1" verticalCentered="1"/>
  <pageMargins left="0.786805555555556" right="0.786805555555556" top="0.393055555555556" bottom="0.393055555555556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I38"/>
  <sheetViews>
    <sheetView zoomScale="110" zoomScaleNormal="110" workbookViewId="0">
      <selection activeCell="C11" sqref="C11"/>
    </sheetView>
  </sheetViews>
  <sheetFormatPr defaultColWidth="9" defaultRowHeight="13.5"/>
  <cols>
    <col min="1" max="8" width="9" style="147"/>
    <col min="9" max="9" width="27.875" style="147" customWidth="1"/>
    <col min="10" max="16384" width="9" style="147"/>
  </cols>
  <sheetData>
    <row r="1" ht="26.25" spans="1:9">
      <c r="A1" s="605" t="s">
        <v>162</v>
      </c>
      <c r="B1" s="606"/>
      <c r="C1" s="606"/>
      <c r="D1" s="606"/>
      <c r="E1" s="606"/>
      <c r="F1" s="606"/>
      <c r="G1" s="606"/>
      <c r="H1" s="606"/>
      <c r="I1" s="609"/>
    </row>
    <row r="2" ht="20.1" customHeight="1" spans="1:9">
      <c r="A2" s="607" t="s">
        <v>163</v>
      </c>
      <c r="B2" s="549" t="s">
        <v>129</v>
      </c>
      <c r="C2" s="608" t="s">
        <v>130</v>
      </c>
      <c r="D2" s="549" t="s">
        <v>131</v>
      </c>
      <c r="E2" s="549" t="s">
        <v>147</v>
      </c>
      <c r="F2" s="544"/>
      <c r="G2" s="544"/>
      <c r="H2" s="544"/>
      <c r="I2" s="544"/>
    </row>
    <row r="3" ht="20.1" customHeight="1" spans="1:9">
      <c r="A3" s="543"/>
      <c r="B3" s="549" t="s">
        <v>133</v>
      </c>
      <c r="C3" s="544">
        <v>30</v>
      </c>
      <c r="D3" s="545">
        <v>300</v>
      </c>
      <c r="E3" s="546" t="s">
        <v>164</v>
      </c>
      <c r="F3" s="546"/>
      <c r="G3" s="546"/>
      <c r="H3" s="546"/>
      <c r="I3" s="546"/>
    </row>
    <row r="4" ht="20.1" customHeight="1" spans="1:9">
      <c r="A4" s="543"/>
      <c r="B4" s="549" t="s">
        <v>135</v>
      </c>
      <c r="C4" s="544" t="s">
        <v>126</v>
      </c>
      <c r="D4" s="545"/>
      <c r="E4" s="546" t="s">
        <v>165</v>
      </c>
      <c r="F4" s="546"/>
      <c r="G4" s="546"/>
      <c r="H4" s="546"/>
      <c r="I4" s="546"/>
    </row>
    <row r="5" ht="20.1" customHeight="1" spans="1:9">
      <c r="A5" s="543"/>
      <c r="B5" s="549" t="s">
        <v>136</v>
      </c>
      <c r="C5" s="544">
        <v>65</v>
      </c>
      <c r="D5" s="545">
        <v>195</v>
      </c>
      <c r="E5" s="546" t="s">
        <v>166</v>
      </c>
      <c r="F5" s="546"/>
      <c r="G5" s="546"/>
      <c r="H5" s="546"/>
      <c r="I5" s="546"/>
    </row>
    <row r="6" ht="20.1" customHeight="1" spans="1:9">
      <c r="A6" s="543"/>
      <c r="B6" s="549" t="s">
        <v>137</v>
      </c>
      <c r="C6" s="544">
        <v>0.3</v>
      </c>
      <c r="D6" s="545">
        <f>($D$4+$D$5+$D$10+$D$11)*$C6/100</f>
        <v>1.65</v>
      </c>
      <c r="E6" s="546" t="s">
        <v>167</v>
      </c>
      <c r="F6" s="546"/>
      <c r="G6" s="546"/>
      <c r="H6" s="546"/>
      <c r="I6" s="546"/>
    </row>
    <row r="7" ht="20.1" customHeight="1" spans="1:9">
      <c r="A7" s="543"/>
      <c r="B7" s="549" t="s">
        <v>138</v>
      </c>
      <c r="C7" s="545"/>
      <c r="D7" s="545">
        <f>($D$4+$D$5+$D$10+$D$11)*$C7/100</f>
        <v>0</v>
      </c>
      <c r="E7" s="601" t="s">
        <v>168</v>
      </c>
      <c r="F7" s="601"/>
      <c r="G7" s="601"/>
      <c r="H7" s="601"/>
      <c r="I7" s="601"/>
    </row>
    <row r="8" ht="20.1" customHeight="1" spans="1:9">
      <c r="A8" s="607" t="s">
        <v>169</v>
      </c>
      <c r="B8" s="549" t="s">
        <v>129</v>
      </c>
      <c r="C8" s="608" t="s">
        <v>130</v>
      </c>
      <c r="D8" s="549" t="s">
        <v>131</v>
      </c>
      <c r="E8" s="549" t="s">
        <v>147</v>
      </c>
      <c r="F8" s="544"/>
      <c r="G8" s="544"/>
      <c r="H8" s="544"/>
      <c r="I8" s="544"/>
    </row>
    <row r="9" ht="20.1" customHeight="1" spans="1:9">
      <c r="A9" s="543"/>
      <c r="B9" s="549" t="s">
        <v>133</v>
      </c>
      <c r="C9" s="544">
        <v>70</v>
      </c>
      <c r="D9" s="545">
        <v>700</v>
      </c>
      <c r="E9" s="546" t="s">
        <v>170</v>
      </c>
      <c r="F9" s="546"/>
      <c r="G9" s="546"/>
      <c r="H9" s="546"/>
      <c r="I9" s="546"/>
    </row>
    <row r="10" ht="20.1" customHeight="1" spans="1:9">
      <c r="A10" s="543"/>
      <c r="B10" s="549" t="s">
        <v>135</v>
      </c>
      <c r="C10" s="544" t="s">
        <v>126</v>
      </c>
      <c r="D10" s="545"/>
      <c r="E10" s="547" t="s">
        <v>171</v>
      </c>
      <c r="F10" s="547"/>
      <c r="G10" s="547"/>
      <c r="H10" s="547"/>
      <c r="I10" s="547"/>
    </row>
    <row r="11" ht="20.1" customHeight="1" spans="1:9">
      <c r="A11" s="543"/>
      <c r="B11" s="549" t="s">
        <v>136</v>
      </c>
      <c r="C11" s="544">
        <v>55</v>
      </c>
      <c r="D11" s="545">
        <v>355</v>
      </c>
      <c r="E11" s="547"/>
      <c r="F11" s="547"/>
      <c r="G11" s="547"/>
      <c r="H11" s="547"/>
      <c r="I11" s="547"/>
    </row>
    <row r="12" ht="20.1" customHeight="1" spans="1:9">
      <c r="A12" s="543"/>
      <c r="B12" s="549" t="s">
        <v>137</v>
      </c>
      <c r="C12" s="544">
        <v>0.8</v>
      </c>
      <c r="D12" s="545">
        <v>8</v>
      </c>
      <c r="E12" s="547"/>
      <c r="F12" s="547"/>
      <c r="G12" s="547"/>
      <c r="H12" s="547"/>
      <c r="I12" s="547"/>
    </row>
    <row r="13" ht="20.1" customHeight="1" spans="1:9">
      <c r="A13" s="543"/>
      <c r="B13" s="549" t="s">
        <v>138</v>
      </c>
      <c r="C13" s="544">
        <v>1.5</v>
      </c>
      <c r="D13" s="545">
        <v>15</v>
      </c>
      <c r="E13" s="547"/>
      <c r="F13" s="547"/>
      <c r="G13" s="547"/>
      <c r="H13" s="547"/>
      <c r="I13" s="547"/>
    </row>
    <row r="14" ht="20.1" customHeight="1" spans="1:9">
      <c r="A14" s="543"/>
      <c r="B14" s="549" t="s">
        <v>139</v>
      </c>
      <c r="C14" s="544">
        <v>20</v>
      </c>
      <c r="D14" s="545">
        <v>200</v>
      </c>
      <c r="E14" s="548" t="s">
        <v>172</v>
      </c>
      <c r="F14" s="548"/>
      <c r="G14" s="548"/>
      <c r="H14" s="548"/>
      <c r="I14" s="548"/>
    </row>
    <row r="15" ht="20.1" customHeight="1" spans="1:9">
      <c r="A15" s="543"/>
      <c r="B15" s="549" t="s">
        <v>140</v>
      </c>
      <c r="C15" s="544">
        <v>6</v>
      </c>
      <c r="D15" s="545">
        <v>60</v>
      </c>
      <c r="E15" s="548" t="s">
        <v>173</v>
      </c>
      <c r="F15" s="548"/>
      <c r="G15" s="548"/>
      <c r="H15" s="548"/>
      <c r="I15" s="548"/>
    </row>
    <row r="16" ht="20.1" customHeight="1" spans="1:9">
      <c r="A16" s="543"/>
      <c r="B16" s="549" t="s">
        <v>141</v>
      </c>
      <c r="C16" s="544">
        <v>5</v>
      </c>
      <c r="D16" s="545">
        <v>50</v>
      </c>
      <c r="E16" s="548" t="s">
        <v>174</v>
      </c>
      <c r="F16" s="548"/>
      <c r="G16" s="548"/>
      <c r="H16" s="548"/>
      <c r="I16" s="548"/>
    </row>
    <row r="17" ht="20.1" customHeight="1" spans="1:9">
      <c r="A17" s="543"/>
      <c r="B17" s="549" t="s">
        <v>142</v>
      </c>
      <c r="C17" s="544">
        <v>4</v>
      </c>
      <c r="D17" s="545">
        <v>40</v>
      </c>
      <c r="E17" s="548" t="s">
        <v>175</v>
      </c>
      <c r="F17" s="548"/>
      <c r="G17" s="548"/>
      <c r="H17" s="548"/>
      <c r="I17" s="548"/>
    </row>
    <row r="18" ht="20.1" customHeight="1" spans="1:9">
      <c r="A18" s="543"/>
      <c r="B18" s="549" t="s">
        <v>143</v>
      </c>
      <c r="C18" s="544">
        <v>0.3</v>
      </c>
      <c r="D18" s="545">
        <v>3</v>
      </c>
      <c r="E18" s="548" t="s">
        <v>176</v>
      </c>
      <c r="F18" s="548"/>
      <c r="G18" s="548"/>
      <c r="H18" s="548"/>
      <c r="I18" s="548"/>
    </row>
    <row r="19" ht="20.1" customHeight="1" spans="1:9">
      <c r="A19" s="543"/>
      <c r="B19" s="542"/>
      <c r="C19" s="545"/>
      <c r="D19" s="545">
        <f>($D$4+$D$5+$D$10+$D$11)*$C19/100</f>
        <v>0</v>
      </c>
      <c r="E19" s="548" t="s">
        <v>177</v>
      </c>
      <c r="F19" s="548"/>
      <c r="G19" s="548"/>
      <c r="H19" s="548"/>
      <c r="I19" s="548"/>
    </row>
    <row r="20" ht="20.1" customHeight="1" spans="1:9">
      <c r="A20" s="543"/>
      <c r="B20" s="542"/>
      <c r="C20" s="545"/>
      <c r="D20" s="545">
        <f>($D$4+$D$5+$D$10+$D$11)*$C20/100</f>
        <v>0</v>
      </c>
      <c r="E20" s="548" t="s">
        <v>178</v>
      </c>
      <c r="F20" s="548"/>
      <c r="G20" s="548"/>
      <c r="H20" s="548"/>
      <c r="I20" s="548"/>
    </row>
    <row r="21" ht="20.1" customHeight="1" spans="1:9">
      <c r="A21" s="543"/>
      <c r="B21" s="549" t="s">
        <v>144</v>
      </c>
      <c r="C21" s="545">
        <f>SUM(C3:C20)-$C$6</f>
        <v>257.6</v>
      </c>
      <c r="D21" s="545">
        <f>SUM(D3:D20)</f>
        <v>1927.65</v>
      </c>
      <c r="E21" s="545"/>
      <c r="F21" s="545"/>
      <c r="G21" s="545"/>
      <c r="H21" s="545"/>
      <c r="I21" s="545"/>
    </row>
    <row r="22" ht="15" spans="1:9">
      <c r="A22" s="603"/>
      <c r="B22" s="603"/>
      <c r="C22" s="603"/>
      <c r="D22" s="603"/>
      <c r="E22" s="603"/>
      <c r="F22" s="603"/>
      <c r="G22" s="603"/>
      <c r="H22" s="603"/>
      <c r="I22" s="603"/>
    </row>
    <row r="23" ht="15" spans="1:9">
      <c r="A23" s="603"/>
      <c r="B23" s="603"/>
      <c r="C23" s="603"/>
      <c r="D23" s="603"/>
      <c r="E23" s="603"/>
      <c r="F23" s="603"/>
      <c r="G23" s="603"/>
      <c r="H23" s="603"/>
      <c r="I23" s="603"/>
    </row>
    <row r="24" ht="15" spans="1:9">
      <c r="A24" s="603"/>
      <c r="B24" s="603"/>
      <c r="C24" s="603"/>
      <c r="D24" s="603"/>
      <c r="E24" s="603"/>
      <c r="F24" s="603"/>
      <c r="G24" s="603"/>
      <c r="H24" s="603"/>
      <c r="I24" s="603"/>
    </row>
    <row r="25" ht="15" spans="1:9">
      <c r="A25" s="603"/>
      <c r="B25" s="603"/>
      <c r="C25" s="603"/>
      <c r="D25" s="603"/>
      <c r="E25" s="603"/>
      <c r="F25" s="603"/>
      <c r="G25" s="603"/>
      <c r="H25" s="603"/>
      <c r="I25" s="603"/>
    </row>
    <row r="26" ht="15" spans="1:9">
      <c r="A26" s="603"/>
      <c r="B26" s="603"/>
      <c r="C26" s="603"/>
      <c r="D26" s="603"/>
      <c r="E26" s="603"/>
      <c r="F26" s="603"/>
      <c r="G26" s="603"/>
      <c r="H26" s="603"/>
      <c r="I26" s="603"/>
    </row>
    <row r="27" ht="15" spans="1:9">
      <c r="A27" s="603"/>
      <c r="B27" s="603"/>
      <c r="C27" s="603"/>
      <c r="D27" s="603"/>
      <c r="E27" s="603"/>
      <c r="F27" s="603"/>
      <c r="G27" s="603"/>
      <c r="H27" s="603"/>
      <c r="I27" s="603"/>
    </row>
    <row r="28" ht="15" spans="1:9">
      <c r="A28" s="603"/>
      <c r="B28" s="603"/>
      <c r="C28" s="603"/>
      <c r="D28" s="603"/>
      <c r="E28" s="603"/>
      <c r="F28" s="603"/>
      <c r="G28" s="603"/>
      <c r="H28" s="603"/>
      <c r="I28" s="603"/>
    </row>
    <row r="29" ht="15" spans="1:9">
      <c r="A29" s="603"/>
      <c r="B29" s="603"/>
      <c r="C29" s="603"/>
      <c r="D29" s="603"/>
      <c r="E29" s="603"/>
      <c r="F29" s="603"/>
      <c r="G29" s="603"/>
      <c r="H29" s="603"/>
      <c r="I29" s="603"/>
    </row>
    <row r="30" ht="15" spans="1:9">
      <c r="A30" s="603"/>
      <c r="B30" s="603"/>
      <c r="C30" s="603"/>
      <c r="D30" s="603"/>
      <c r="E30" s="603"/>
      <c r="F30" s="603"/>
      <c r="G30" s="603"/>
      <c r="H30" s="603"/>
      <c r="I30" s="603"/>
    </row>
    <row r="31" ht="15" spans="1:9">
      <c r="A31" s="603"/>
      <c r="B31" s="603"/>
      <c r="C31" s="603"/>
      <c r="D31" s="603"/>
      <c r="E31" s="603"/>
      <c r="F31" s="603"/>
      <c r="G31" s="603"/>
      <c r="H31" s="603"/>
      <c r="I31" s="603"/>
    </row>
    <row r="32" ht="15" spans="1:9">
      <c r="A32" s="603"/>
      <c r="B32" s="603"/>
      <c r="C32" s="603"/>
      <c r="D32" s="603"/>
      <c r="E32" s="603"/>
      <c r="F32" s="603"/>
      <c r="G32" s="603"/>
      <c r="H32" s="603"/>
      <c r="I32" s="603"/>
    </row>
    <row r="33" ht="15" spans="1:9">
      <c r="A33" s="603"/>
      <c r="B33" s="603"/>
      <c r="C33" s="603"/>
      <c r="D33" s="603"/>
      <c r="E33" s="603"/>
      <c r="F33" s="603"/>
      <c r="G33" s="603"/>
      <c r="H33" s="603"/>
      <c r="I33" s="603"/>
    </row>
    <row r="34" ht="15" spans="1:9">
      <c r="A34" s="603"/>
      <c r="B34" s="603"/>
      <c r="C34" s="603"/>
      <c r="D34" s="603"/>
      <c r="E34" s="603"/>
      <c r="F34" s="603"/>
      <c r="G34" s="603"/>
      <c r="H34" s="603"/>
      <c r="I34" s="603"/>
    </row>
    <row r="35" ht="15" spans="1:9">
      <c r="A35" s="603"/>
      <c r="B35" s="603"/>
      <c r="C35" s="603"/>
      <c r="D35" s="603"/>
      <c r="E35" s="603"/>
      <c r="F35" s="603"/>
      <c r="G35" s="603"/>
      <c r="H35" s="603"/>
      <c r="I35" s="603"/>
    </row>
    <row r="36" ht="15" spans="1:9">
      <c r="A36" s="603"/>
      <c r="B36" s="603"/>
      <c r="C36" s="603"/>
      <c r="D36" s="603"/>
      <c r="E36" s="603"/>
      <c r="F36" s="603"/>
      <c r="G36" s="603"/>
      <c r="H36" s="603"/>
      <c r="I36" s="603"/>
    </row>
    <row r="37" ht="15" spans="1:9">
      <c r="A37" s="603"/>
      <c r="B37" s="603"/>
      <c r="C37" s="603"/>
      <c r="D37" s="603"/>
      <c r="E37" s="603"/>
      <c r="F37" s="603"/>
      <c r="G37" s="603"/>
      <c r="H37" s="603"/>
      <c r="I37" s="603"/>
    </row>
    <row r="38" ht="15" spans="1:9">
      <c r="A38" s="603"/>
      <c r="B38" s="603"/>
      <c r="C38" s="603"/>
      <c r="D38" s="603"/>
      <c r="E38" s="603"/>
      <c r="F38" s="603"/>
      <c r="G38" s="603"/>
      <c r="H38" s="603"/>
      <c r="I38" s="603"/>
    </row>
  </sheetData>
  <mergeCells count="20">
    <mergeCell ref="A1:I1"/>
    <mergeCell ref="E2:I2"/>
    <mergeCell ref="E3:I3"/>
    <mergeCell ref="E4:I4"/>
    <mergeCell ref="E5:I5"/>
    <mergeCell ref="E6:I6"/>
    <mergeCell ref="E7:I7"/>
    <mergeCell ref="E8:I8"/>
    <mergeCell ref="E9:I9"/>
    <mergeCell ref="E14:I14"/>
    <mergeCell ref="E15:I15"/>
    <mergeCell ref="E16:I16"/>
    <mergeCell ref="E17:I17"/>
    <mergeCell ref="E18:I18"/>
    <mergeCell ref="E19:I19"/>
    <mergeCell ref="E20:I20"/>
    <mergeCell ref="E21:I21"/>
    <mergeCell ref="A2:A7"/>
    <mergeCell ref="A8:A21"/>
    <mergeCell ref="E10:I13"/>
  </mergeCells>
  <pageMargins left="0.75" right="0.75" top="1" bottom="1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I32"/>
  <sheetViews>
    <sheetView zoomScale="150" zoomScaleNormal="150" topLeftCell="A15" workbookViewId="0">
      <selection activeCell="E24" sqref="E24:I24"/>
    </sheetView>
  </sheetViews>
  <sheetFormatPr defaultColWidth="9" defaultRowHeight="13.5"/>
  <cols>
    <col min="1" max="1" width="4.5" style="147" customWidth="1"/>
    <col min="2" max="8" width="9" style="147"/>
    <col min="9" max="9" width="18.375" style="147" customWidth="1"/>
    <col min="10" max="16384" width="9" style="147"/>
  </cols>
  <sheetData>
    <row r="1" ht="26.25" spans="1:9">
      <c r="A1" s="598" t="s">
        <v>179</v>
      </c>
      <c r="B1" s="599"/>
      <c r="C1" s="599"/>
      <c r="D1" s="599"/>
      <c r="E1" s="599"/>
      <c r="F1" s="599"/>
      <c r="G1" s="599"/>
      <c r="H1" s="599"/>
      <c r="I1" s="604"/>
    </row>
    <row r="2" ht="20.1" customHeight="1" spans="1:9">
      <c r="A2" s="541" t="s">
        <v>180</v>
      </c>
      <c r="B2" s="542" t="s">
        <v>129</v>
      </c>
      <c r="C2" s="543" t="s">
        <v>130</v>
      </c>
      <c r="D2" s="542" t="s">
        <v>131</v>
      </c>
      <c r="E2" s="542" t="s">
        <v>147</v>
      </c>
      <c r="F2" s="544"/>
      <c r="G2" s="544"/>
      <c r="H2" s="544"/>
      <c r="I2" s="544"/>
    </row>
    <row r="3" ht="20.1" customHeight="1" spans="1:9">
      <c r="A3" s="543"/>
      <c r="B3" s="542" t="s">
        <v>133</v>
      </c>
      <c r="C3" s="600">
        <v>30</v>
      </c>
      <c r="D3" s="545">
        <v>300</v>
      </c>
      <c r="E3" s="546" t="s">
        <v>164</v>
      </c>
      <c r="F3" s="546"/>
      <c r="G3" s="546"/>
      <c r="H3" s="546"/>
      <c r="I3" s="546"/>
    </row>
    <row r="4" ht="20.1" customHeight="1" spans="1:9">
      <c r="A4" s="543"/>
      <c r="B4" s="542" t="s">
        <v>135</v>
      </c>
      <c r="C4" s="600" t="s">
        <v>126</v>
      </c>
      <c r="D4" s="545"/>
      <c r="E4" s="546" t="s">
        <v>165</v>
      </c>
      <c r="F4" s="546"/>
      <c r="G4" s="546"/>
      <c r="H4" s="546"/>
      <c r="I4" s="546"/>
    </row>
    <row r="5" ht="20.1" customHeight="1" spans="1:9">
      <c r="A5" s="543"/>
      <c r="B5" s="542" t="s">
        <v>136</v>
      </c>
      <c r="C5" s="600">
        <v>65</v>
      </c>
      <c r="D5" s="545">
        <f>(C5*D3)/100</f>
        <v>195</v>
      </c>
      <c r="E5" s="546" t="s">
        <v>166</v>
      </c>
      <c r="F5" s="546"/>
      <c r="G5" s="546"/>
      <c r="H5" s="546"/>
      <c r="I5" s="546"/>
    </row>
    <row r="6" ht="20.1" customHeight="1" spans="1:9">
      <c r="A6" s="543"/>
      <c r="B6" s="542" t="s">
        <v>137</v>
      </c>
      <c r="C6" s="600">
        <v>0.3</v>
      </c>
      <c r="D6" s="545">
        <f>C6*(D3+D9)/100</f>
        <v>3</v>
      </c>
      <c r="E6" s="546" t="s">
        <v>167</v>
      </c>
      <c r="F6" s="546"/>
      <c r="G6" s="546"/>
      <c r="H6" s="546"/>
      <c r="I6" s="546"/>
    </row>
    <row r="7" ht="20.1" customHeight="1" spans="1:9">
      <c r="A7" s="543"/>
      <c r="B7" s="542" t="s">
        <v>138</v>
      </c>
      <c r="C7" s="545"/>
      <c r="D7" s="545">
        <f>($D$4+$D$5+$D$10+$D$11)*$C7/100</f>
        <v>0</v>
      </c>
      <c r="E7" s="601" t="s">
        <v>168</v>
      </c>
      <c r="F7" s="601"/>
      <c r="G7" s="601"/>
      <c r="H7" s="601"/>
      <c r="I7" s="601"/>
    </row>
    <row r="8" ht="20.1" customHeight="1" spans="1:9">
      <c r="A8" s="541" t="s">
        <v>169</v>
      </c>
      <c r="B8" s="542" t="s">
        <v>129</v>
      </c>
      <c r="C8" s="543" t="s">
        <v>130</v>
      </c>
      <c r="D8" s="542" t="s">
        <v>131</v>
      </c>
      <c r="E8" s="542" t="s">
        <v>147</v>
      </c>
      <c r="F8" s="544"/>
      <c r="G8" s="544"/>
      <c r="H8" s="544"/>
      <c r="I8" s="544"/>
    </row>
    <row r="9" ht="20.1" customHeight="1" spans="1:9">
      <c r="A9" s="543"/>
      <c r="B9" s="542" t="s">
        <v>133</v>
      </c>
      <c r="C9" s="600">
        <v>70</v>
      </c>
      <c r="D9" s="545">
        <v>700</v>
      </c>
      <c r="E9" s="546" t="s">
        <v>181</v>
      </c>
      <c r="F9" s="546"/>
      <c r="G9" s="546"/>
      <c r="H9" s="546"/>
      <c r="I9" s="546"/>
    </row>
    <row r="10" ht="20.1" customHeight="1" spans="1:9">
      <c r="A10" s="543"/>
      <c r="B10" s="542" t="s">
        <v>135</v>
      </c>
      <c r="C10" s="600" t="s">
        <v>126</v>
      </c>
      <c r="D10" s="545"/>
      <c r="E10" s="547" t="s">
        <v>171</v>
      </c>
      <c r="F10" s="547"/>
      <c r="G10" s="547"/>
      <c r="H10" s="547"/>
      <c r="I10" s="547"/>
    </row>
    <row r="11" ht="20.1" customHeight="1" spans="1:9">
      <c r="A11" s="543"/>
      <c r="B11" s="542" t="s">
        <v>136</v>
      </c>
      <c r="C11" s="600">
        <v>54</v>
      </c>
      <c r="D11" s="545">
        <f>C11*(D3+D9)/100-D5</f>
        <v>345</v>
      </c>
      <c r="E11" s="547"/>
      <c r="F11" s="547"/>
      <c r="G11" s="547"/>
      <c r="H11" s="547"/>
      <c r="I11" s="547"/>
    </row>
    <row r="12" ht="20.1" customHeight="1" spans="1:9">
      <c r="A12" s="543"/>
      <c r="B12" s="542" t="s">
        <v>137</v>
      </c>
      <c r="C12" s="600">
        <v>0.8</v>
      </c>
      <c r="D12" s="545">
        <f>C12*(D3+D9)/100</f>
        <v>8</v>
      </c>
      <c r="E12" s="547"/>
      <c r="F12" s="547"/>
      <c r="G12" s="547"/>
      <c r="H12" s="547"/>
      <c r="I12" s="547"/>
    </row>
    <row r="13" ht="20.1" customHeight="1" spans="1:9">
      <c r="A13" s="543"/>
      <c r="B13" s="542" t="s">
        <v>138</v>
      </c>
      <c r="C13" s="600">
        <v>1.5</v>
      </c>
      <c r="D13" s="545">
        <f>C13*(D3+D9)/100</f>
        <v>15</v>
      </c>
      <c r="E13" s="547"/>
      <c r="F13" s="547"/>
      <c r="G13" s="547"/>
      <c r="H13" s="547"/>
      <c r="I13" s="547"/>
    </row>
    <row r="14" ht="20.1" customHeight="1" spans="1:9">
      <c r="A14" s="543"/>
      <c r="B14" s="542" t="s">
        <v>139</v>
      </c>
      <c r="C14" s="600">
        <v>15</v>
      </c>
      <c r="D14" s="545">
        <v>150</v>
      </c>
      <c r="E14" s="548" t="s">
        <v>182</v>
      </c>
      <c r="F14" s="548"/>
      <c r="G14" s="548"/>
      <c r="H14" s="548"/>
      <c r="I14" s="548"/>
    </row>
    <row r="15" ht="20.1" customHeight="1" spans="1:9">
      <c r="A15" s="543"/>
      <c r="B15" s="542" t="s">
        <v>140</v>
      </c>
      <c r="C15" s="600">
        <v>6</v>
      </c>
      <c r="D15" s="545">
        <f>C15*(D3+D9)/100</f>
        <v>60</v>
      </c>
      <c r="E15" s="548" t="s">
        <v>183</v>
      </c>
      <c r="F15" s="548"/>
      <c r="G15" s="548"/>
      <c r="H15" s="548"/>
      <c r="I15" s="548"/>
    </row>
    <row r="16" ht="20.1" customHeight="1" spans="1:9">
      <c r="A16" s="543"/>
      <c r="B16" s="542" t="s">
        <v>141</v>
      </c>
      <c r="C16" s="600">
        <v>5</v>
      </c>
      <c r="D16" s="545">
        <f>C16*(D3+D9)/100</f>
        <v>50</v>
      </c>
      <c r="E16" s="602" t="s">
        <v>184</v>
      </c>
      <c r="F16" s="602"/>
      <c r="G16" s="602"/>
      <c r="H16" s="602"/>
      <c r="I16" s="602"/>
    </row>
    <row r="17" ht="20.1" customHeight="1" spans="1:9">
      <c r="A17" s="543"/>
      <c r="B17" s="542" t="s">
        <v>142</v>
      </c>
      <c r="C17" s="600">
        <v>4</v>
      </c>
      <c r="D17" s="545">
        <f>C17*(D3+D9)/100</f>
        <v>40</v>
      </c>
      <c r="E17" s="602"/>
      <c r="F17" s="602"/>
      <c r="G17" s="602"/>
      <c r="H17" s="602"/>
      <c r="I17" s="602"/>
    </row>
    <row r="18" ht="20.1" customHeight="1" spans="1:9">
      <c r="A18" s="543"/>
      <c r="B18" s="542" t="s">
        <v>143</v>
      </c>
      <c r="C18" s="600">
        <v>0.3</v>
      </c>
      <c r="D18" s="545">
        <f>C18*(D3+D9)/100</f>
        <v>3</v>
      </c>
      <c r="E18" s="602"/>
      <c r="F18" s="602"/>
      <c r="G18" s="602"/>
      <c r="H18" s="602"/>
      <c r="I18" s="602"/>
    </row>
    <row r="19" ht="20.1" customHeight="1" spans="1:9">
      <c r="A19" s="543"/>
      <c r="B19" s="542"/>
      <c r="C19" s="545"/>
      <c r="D19" s="545">
        <f>($D$4+$D$5+$D$10+$D$11)*$C19/100</f>
        <v>0</v>
      </c>
      <c r="E19" s="548" t="s">
        <v>176</v>
      </c>
      <c r="F19" s="548"/>
      <c r="G19" s="548"/>
      <c r="H19" s="548"/>
      <c r="I19" s="548"/>
    </row>
    <row r="20" ht="20.1" customHeight="1" spans="1:9">
      <c r="A20" s="543"/>
      <c r="B20" s="542"/>
      <c r="C20" s="545"/>
      <c r="D20" s="545">
        <f>($D$4+$D$5+$D$10+$D$11)*$C20/100</f>
        <v>0</v>
      </c>
      <c r="E20" s="548" t="s">
        <v>177</v>
      </c>
      <c r="F20" s="548"/>
      <c r="G20" s="548"/>
      <c r="H20" s="548"/>
      <c r="I20" s="548"/>
    </row>
    <row r="21" ht="20.1" customHeight="1" spans="1:9">
      <c r="A21" s="543"/>
      <c r="B21" s="542" t="s">
        <v>144</v>
      </c>
      <c r="C21" s="545">
        <f>SUM(C3:C20)-C5</f>
        <v>186.9</v>
      </c>
      <c r="D21" s="545">
        <f>SUM(D3:D20)</f>
        <v>1869</v>
      </c>
      <c r="E21" s="548" t="s">
        <v>178</v>
      </c>
      <c r="F21" s="548"/>
      <c r="G21" s="548"/>
      <c r="H21" s="548"/>
      <c r="I21" s="548"/>
    </row>
    <row r="22" ht="20.1" customHeight="1" spans="1:9">
      <c r="A22" s="542" t="s">
        <v>185</v>
      </c>
      <c r="B22" s="545" t="s">
        <v>186</v>
      </c>
      <c r="C22" s="545"/>
      <c r="D22" s="545" t="s">
        <v>187</v>
      </c>
      <c r="E22" s="545" t="s">
        <v>188</v>
      </c>
      <c r="F22" s="545"/>
      <c r="G22" s="545"/>
      <c r="H22" s="545"/>
      <c r="I22" s="545"/>
    </row>
    <row r="23" ht="20.1" customHeight="1" spans="1:9">
      <c r="A23" s="544"/>
      <c r="B23" s="545" t="s">
        <v>129</v>
      </c>
      <c r="C23" s="545" t="s">
        <v>130</v>
      </c>
      <c r="D23" s="545" t="s">
        <v>131</v>
      </c>
      <c r="E23" s="545" t="s">
        <v>189</v>
      </c>
      <c r="F23" s="545"/>
      <c r="G23" s="545"/>
      <c r="H23" s="545"/>
      <c r="I23" s="545"/>
    </row>
    <row r="24" ht="20.1" customHeight="1" spans="1:9">
      <c r="A24" s="544"/>
      <c r="B24" s="545" t="s">
        <v>190</v>
      </c>
      <c r="C24" s="545">
        <v>100</v>
      </c>
      <c r="D24" s="545">
        <v>100</v>
      </c>
      <c r="E24" s="546" t="s">
        <v>191</v>
      </c>
      <c r="F24" s="546"/>
      <c r="G24" s="546"/>
      <c r="H24" s="546"/>
      <c r="I24" s="546"/>
    </row>
    <row r="25" ht="20.1" customHeight="1" spans="1:9">
      <c r="A25" s="544"/>
      <c r="B25" s="545" t="s">
        <v>192</v>
      </c>
      <c r="C25" s="545">
        <v>70</v>
      </c>
      <c r="D25" s="545">
        <v>70</v>
      </c>
      <c r="E25" s="546" t="s">
        <v>193</v>
      </c>
      <c r="F25" s="546"/>
      <c r="G25" s="546"/>
      <c r="H25" s="546"/>
      <c r="I25" s="546"/>
    </row>
    <row r="26" ht="20.1" customHeight="1" spans="1:9">
      <c r="A26" s="544"/>
      <c r="B26" s="545" t="s">
        <v>142</v>
      </c>
      <c r="C26" s="545">
        <v>5</v>
      </c>
      <c r="D26" s="545">
        <v>5</v>
      </c>
      <c r="E26" s="547" t="s">
        <v>194</v>
      </c>
      <c r="F26" s="547"/>
      <c r="G26" s="547"/>
      <c r="H26" s="547"/>
      <c r="I26" s="547"/>
    </row>
    <row r="27" ht="20.1" customHeight="1" spans="1:9">
      <c r="A27" s="544"/>
      <c r="B27" s="545" t="s">
        <v>140</v>
      </c>
      <c r="C27" s="545">
        <v>40</v>
      </c>
      <c r="D27" s="545">
        <v>40</v>
      </c>
      <c r="E27" s="547"/>
      <c r="F27" s="547"/>
      <c r="G27" s="547"/>
      <c r="H27" s="547"/>
      <c r="I27" s="547"/>
    </row>
    <row r="28" ht="20.1" customHeight="1" spans="1:9">
      <c r="A28" s="180" t="s">
        <v>195</v>
      </c>
      <c r="B28" s="180"/>
      <c r="C28" s="180"/>
      <c r="D28" s="180"/>
      <c r="E28" s="232"/>
      <c r="F28" s="232"/>
      <c r="G28" s="232"/>
      <c r="H28" s="232"/>
      <c r="I28" s="232"/>
    </row>
    <row r="29" ht="15" spans="1:9">
      <c r="A29" s="603"/>
      <c r="B29" s="603"/>
      <c r="C29" s="603"/>
      <c r="D29" s="603"/>
      <c r="E29" s="603"/>
      <c r="F29" s="603"/>
      <c r="G29" s="603"/>
      <c r="H29" s="603"/>
      <c r="I29" s="603"/>
    </row>
    <row r="30" ht="15" spans="1:9">
      <c r="A30" s="603"/>
      <c r="B30" s="603"/>
      <c r="C30" s="603"/>
      <c r="D30" s="603"/>
      <c r="E30" s="603"/>
      <c r="F30" s="603"/>
      <c r="G30" s="603"/>
      <c r="H30" s="603"/>
      <c r="I30" s="603"/>
    </row>
    <row r="31" ht="15" spans="1:9">
      <c r="A31" s="603"/>
      <c r="B31" s="603"/>
      <c r="C31" s="603"/>
      <c r="D31" s="603"/>
      <c r="E31" s="603"/>
      <c r="F31" s="603"/>
      <c r="G31" s="603"/>
      <c r="H31" s="603"/>
      <c r="I31" s="603"/>
    </row>
    <row r="32" ht="15" spans="1:9">
      <c r="A32" s="603"/>
      <c r="B32" s="603"/>
      <c r="C32" s="603"/>
      <c r="D32" s="603"/>
      <c r="E32" s="603"/>
      <c r="F32" s="603"/>
      <c r="G32" s="603"/>
      <c r="H32" s="603"/>
      <c r="I32" s="603"/>
    </row>
  </sheetData>
  <mergeCells count="25">
    <mergeCell ref="A1:I1"/>
    <mergeCell ref="E2:I2"/>
    <mergeCell ref="E3:I3"/>
    <mergeCell ref="E4:I4"/>
    <mergeCell ref="E5:I5"/>
    <mergeCell ref="E6:I6"/>
    <mergeCell ref="E7:I7"/>
    <mergeCell ref="E8:I8"/>
    <mergeCell ref="E9:I9"/>
    <mergeCell ref="E14:I14"/>
    <mergeCell ref="E15:I15"/>
    <mergeCell ref="E19:I19"/>
    <mergeCell ref="E20:I20"/>
    <mergeCell ref="E21:I21"/>
    <mergeCell ref="B22:I22"/>
    <mergeCell ref="E23:I23"/>
    <mergeCell ref="E24:I24"/>
    <mergeCell ref="E25:I25"/>
    <mergeCell ref="A28:D28"/>
    <mergeCell ref="A2:A7"/>
    <mergeCell ref="A8:A21"/>
    <mergeCell ref="A22:A27"/>
    <mergeCell ref="E10:I13"/>
    <mergeCell ref="E16:I18"/>
    <mergeCell ref="E26:I27"/>
  </mergeCells>
  <pageMargins left="0.75" right="0.75" top="1" bottom="1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27"/>
  <sheetViews>
    <sheetView zoomScale="130" zoomScaleNormal="130" workbookViewId="0">
      <selection activeCell="M16" sqref="M16"/>
    </sheetView>
  </sheetViews>
  <sheetFormatPr defaultColWidth="9" defaultRowHeight="13.5"/>
  <cols>
    <col min="1" max="1" width="4.5" style="147" customWidth="1"/>
    <col min="2" max="8" width="9" style="147"/>
    <col min="9" max="9" width="19.125" style="147" customWidth="1"/>
    <col min="10" max="16384" width="9" style="147"/>
  </cols>
  <sheetData>
    <row r="1" ht="25.5" spans="1:9">
      <c r="A1" s="564" t="s">
        <v>196</v>
      </c>
      <c r="B1" s="583"/>
      <c r="C1" s="583"/>
      <c r="D1" s="583"/>
      <c r="E1" s="583"/>
      <c r="F1" s="583"/>
      <c r="G1" s="583"/>
      <c r="H1" s="583"/>
      <c r="I1" s="592"/>
    </row>
    <row r="2" ht="20.1" customHeight="1" spans="1:9">
      <c r="A2" s="557" t="s">
        <v>128</v>
      </c>
      <c r="B2" s="534" t="s">
        <v>129</v>
      </c>
      <c r="C2" s="537" t="s">
        <v>130</v>
      </c>
      <c r="D2" s="534" t="s">
        <v>131</v>
      </c>
      <c r="E2" s="534" t="s">
        <v>147</v>
      </c>
      <c r="F2" s="558"/>
      <c r="G2" s="558"/>
      <c r="H2" s="558"/>
      <c r="I2" s="558"/>
    </row>
    <row r="3" ht="20.1" customHeight="1" spans="1:9">
      <c r="A3" s="557"/>
      <c r="B3" s="534" t="s">
        <v>133</v>
      </c>
      <c r="C3" s="535">
        <v>100</v>
      </c>
      <c r="D3" s="535">
        <v>800</v>
      </c>
      <c r="E3" s="559" t="s">
        <v>197</v>
      </c>
      <c r="F3" s="559"/>
      <c r="G3" s="559"/>
      <c r="H3" s="559"/>
      <c r="I3" s="559"/>
    </row>
    <row r="4" ht="20.1" customHeight="1" spans="1:9">
      <c r="A4" s="557"/>
      <c r="B4" s="534" t="s">
        <v>135</v>
      </c>
      <c r="C4" s="535"/>
      <c r="D4" s="535"/>
      <c r="E4" s="536" t="s">
        <v>149</v>
      </c>
      <c r="F4" s="536"/>
      <c r="G4" s="536"/>
      <c r="H4" s="536"/>
      <c r="I4" s="536"/>
    </row>
    <row r="5" ht="20.1" customHeight="1" spans="1:9">
      <c r="A5" s="557"/>
      <c r="B5" s="534" t="s">
        <v>136</v>
      </c>
      <c r="C5" s="535">
        <v>55</v>
      </c>
      <c r="D5" s="535">
        <f>(D$3+D$4)*C5/100</f>
        <v>440</v>
      </c>
      <c r="E5" s="536"/>
      <c r="F5" s="536"/>
      <c r="G5" s="536"/>
      <c r="H5" s="536"/>
      <c r="I5" s="536"/>
    </row>
    <row r="6" ht="20.1" customHeight="1" spans="1:9">
      <c r="A6" s="557"/>
      <c r="B6" s="534" t="s">
        <v>137</v>
      </c>
      <c r="C6" s="535">
        <v>1.5</v>
      </c>
      <c r="D6" s="535">
        <f>(D$3+D$4)*C6/100</f>
        <v>12</v>
      </c>
      <c r="E6" s="536"/>
      <c r="F6" s="536"/>
      <c r="G6" s="536"/>
      <c r="H6" s="536"/>
      <c r="I6" s="536"/>
    </row>
    <row r="7" ht="20.1" customHeight="1" spans="1:9">
      <c r="A7" s="557"/>
      <c r="B7" s="534" t="s">
        <v>138</v>
      </c>
      <c r="C7" s="535">
        <v>1.5</v>
      </c>
      <c r="D7" s="535">
        <f>(D$3+D$4)*C7/100</f>
        <v>12</v>
      </c>
      <c r="E7" s="536"/>
      <c r="F7" s="536"/>
      <c r="G7" s="536"/>
      <c r="H7" s="536"/>
      <c r="I7" s="536"/>
    </row>
    <row r="8" ht="20.1" customHeight="1" spans="1:9">
      <c r="A8" s="557"/>
      <c r="B8" s="534" t="s">
        <v>139</v>
      </c>
      <c r="C8" s="535">
        <v>20</v>
      </c>
      <c r="D8" s="535">
        <f>(D$3+D$4)*C8/100</f>
        <v>160</v>
      </c>
      <c r="E8" s="560" t="s">
        <v>150</v>
      </c>
      <c r="F8" s="560"/>
      <c r="G8" s="560"/>
      <c r="H8" s="560"/>
      <c r="I8" s="560"/>
    </row>
    <row r="9" ht="20.1" customHeight="1" spans="1:9">
      <c r="A9" s="557"/>
      <c r="B9" s="534" t="s">
        <v>140</v>
      </c>
      <c r="C9" s="535">
        <v>8</v>
      </c>
      <c r="D9" s="535">
        <f>(D$3+D$4)*C9/100</f>
        <v>64</v>
      </c>
      <c r="E9" s="560" t="s">
        <v>198</v>
      </c>
      <c r="F9" s="560"/>
      <c r="G9" s="560"/>
      <c r="H9" s="560"/>
      <c r="I9" s="560"/>
    </row>
    <row r="10" ht="20.1" customHeight="1" spans="1:9">
      <c r="A10" s="557"/>
      <c r="B10" s="534" t="s">
        <v>141</v>
      </c>
      <c r="C10" s="535">
        <v>8</v>
      </c>
      <c r="D10" s="535">
        <f>(D$3+D$4)*C10/100</f>
        <v>64</v>
      </c>
      <c r="E10" s="560" t="s">
        <v>199</v>
      </c>
      <c r="F10" s="560"/>
      <c r="G10" s="560"/>
      <c r="H10" s="560"/>
      <c r="I10" s="560"/>
    </row>
    <row r="11" ht="20.1" customHeight="1" spans="1:9">
      <c r="A11" s="557"/>
      <c r="B11" s="534" t="s">
        <v>143</v>
      </c>
      <c r="C11" s="535">
        <v>0.3</v>
      </c>
      <c r="D11" s="535">
        <f>(D$3+D$4)*C11/100</f>
        <v>2.4</v>
      </c>
      <c r="E11" s="560" t="s">
        <v>200</v>
      </c>
      <c r="F11" s="560"/>
      <c r="G11" s="560"/>
      <c r="H11" s="560"/>
      <c r="I11" s="560"/>
    </row>
    <row r="12" ht="20.1" customHeight="1" spans="1:9">
      <c r="A12" s="557"/>
      <c r="B12" s="534"/>
      <c r="C12" s="535"/>
      <c r="D12" s="535"/>
      <c r="E12" s="560" t="s">
        <v>201</v>
      </c>
      <c r="F12" s="560"/>
      <c r="G12" s="560"/>
      <c r="H12" s="560"/>
      <c r="I12" s="560"/>
    </row>
    <row r="13" ht="20.1" customHeight="1" spans="1:9">
      <c r="A13" s="557"/>
      <c r="B13" s="534" t="s">
        <v>144</v>
      </c>
      <c r="C13" s="535">
        <f>SUM(C2:C12)</f>
        <v>194.3</v>
      </c>
      <c r="D13" s="535">
        <f>SUM(D2:D12)</f>
        <v>1554.4</v>
      </c>
      <c r="E13" s="560" t="s">
        <v>202</v>
      </c>
      <c r="F13" s="560"/>
      <c r="G13" s="560"/>
      <c r="H13" s="560"/>
      <c r="I13" s="560"/>
    </row>
    <row r="14" ht="20.1" customHeight="1" spans="1:9">
      <c r="A14" s="557"/>
      <c r="B14" s="566" t="s">
        <v>203</v>
      </c>
      <c r="C14" s="566"/>
      <c r="D14" s="566"/>
      <c r="E14" s="560"/>
      <c r="F14" s="560"/>
      <c r="G14" s="560"/>
      <c r="H14" s="560"/>
      <c r="I14" s="560"/>
    </row>
    <row r="15" ht="20.1" customHeight="1" spans="1:9">
      <c r="A15" s="557" t="s">
        <v>204</v>
      </c>
      <c r="B15" s="581" t="s">
        <v>205</v>
      </c>
      <c r="C15" s="584"/>
      <c r="D15" s="584"/>
      <c r="E15" s="584"/>
      <c r="F15" s="584"/>
      <c r="G15" s="584"/>
      <c r="H15" s="584"/>
      <c r="I15" s="593"/>
    </row>
    <row r="16" ht="20.1" customHeight="1" spans="1:13">
      <c r="A16" s="557"/>
      <c r="B16" s="558" t="s">
        <v>129</v>
      </c>
      <c r="C16" s="558" t="s">
        <v>130</v>
      </c>
      <c r="D16" s="558" t="s">
        <v>131</v>
      </c>
      <c r="E16" s="535" t="s">
        <v>189</v>
      </c>
      <c r="F16" s="535"/>
      <c r="G16" s="535"/>
      <c r="H16" s="535"/>
      <c r="I16" s="535"/>
      <c r="M16" s="147" t="s">
        <v>206</v>
      </c>
    </row>
    <row r="17" ht="20.1" customHeight="1" spans="1:9">
      <c r="A17" s="557"/>
      <c r="B17" s="558" t="s">
        <v>135</v>
      </c>
      <c r="C17" s="558">
        <v>100</v>
      </c>
      <c r="D17" s="558">
        <v>150</v>
      </c>
      <c r="E17" s="560" t="s">
        <v>207</v>
      </c>
      <c r="F17" s="560"/>
      <c r="G17" s="560"/>
      <c r="H17" s="560"/>
      <c r="I17" s="560"/>
    </row>
    <row r="18" ht="20.1" customHeight="1" spans="1:9">
      <c r="A18" s="557"/>
      <c r="B18" s="558" t="s">
        <v>192</v>
      </c>
      <c r="C18" s="558">
        <v>50</v>
      </c>
      <c r="D18" s="558">
        <v>75</v>
      </c>
      <c r="E18" s="560" t="s">
        <v>208</v>
      </c>
      <c r="F18" s="560"/>
      <c r="G18" s="560"/>
      <c r="H18" s="560"/>
      <c r="I18" s="560"/>
    </row>
    <row r="19" ht="20.1" customHeight="1" spans="1:9">
      <c r="A19" s="557"/>
      <c r="B19" s="558" t="s">
        <v>140</v>
      </c>
      <c r="C19" s="558">
        <v>50</v>
      </c>
      <c r="D19" s="558">
        <v>75</v>
      </c>
      <c r="E19" s="560" t="s">
        <v>209</v>
      </c>
      <c r="F19" s="560"/>
      <c r="G19" s="560"/>
      <c r="H19" s="560"/>
      <c r="I19" s="560"/>
    </row>
    <row r="20" ht="20.1" customHeight="1" spans="1:9">
      <c r="A20" s="557"/>
      <c r="B20" s="585"/>
      <c r="C20" s="586"/>
      <c r="D20" s="586"/>
      <c r="E20" s="586"/>
      <c r="F20" s="586"/>
      <c r="G20" s="586"/>
      <c r="H20" s="586"/>
      <c r="I20" s="594"/>
    </row>
    <row r="21" ht="20.1" customHeight="1" spans="1:9">
      <c r="A21" s="587" t="s">
        <v>210</v>
      </c>
      <c r="B21" s="588"/>
      <c r="C21" s="588"/>
      <c r="D21" s="588"/>
      <c r="E21" s="588"/>
      <c r="F21" s="588"/>
      <c r="G21" s="588"/>
      <c r="H21" s="588"/>
      <c r="I21" s="595"/>
    </row>
    <row r="22" ht="20.1" customHeight="1" spans="1:9">
      <c r="A22" s="511" t="s">
        <v>156</v>
      </c>
      <c r="B22" s="507"/>
      <c r="C22" s="507"/>
      <c r="D22" s="507"/>
      <c r="E22" s="507"/>
      <c r="F22" s="507"/>
      <c r="G22" s="507"/>
      <c r="H22" s="507"/>
      <c r="I22" s="520"/>
    </row>
    <row r="23" ht="20.1" customHeight="1" spans="1:9">
      <c r="A23" s="589" t="s">
        <v>157</v>
      </c>
      <c r="B23" s="190"/>
      <c r="C23" s="190"/>
      <c r="D23" s="190"/>
      <c r="E23" s="190"/>
      <c r="F23" s="190"/>
      <c r="G23" s="190"/>
      <c r="H23" s="190"/>
      <c r="I23" s="596"/>
    </row>
    <row r="24" ht="20.1" customHeight="1" spans="1:9">
      <c r="A24" s="511" t="s">
        <v>211</v>
      </c>
      <c r="B24" s="507"/>
      <c r="C24" s="507"/>
      <c r="D24" s="507"/>
      <c r="E24" s="507"/>
      <c r="F24" s="507"/>
      <c r="G24" s="507"/>
      <c r="H24" s="507"/>
      <c r="I24" s="520"/>
    </row>
    <row r="25" ht="20.1" customHeight="1" spans="1:9">
      <c r="A25" s="590" t="s">
        <v>159</v>
      </c>
      <c r="B25" s="591"/>
      <c r="C25" s="591"/>
      <c r="D25" s="591"/>
      <c r="E25" s="591"/>
      <c r="F25" s="591"/>
      <c r="G25" s="591"/>
      <c r="H25" s="591"/>
      <c r="I25" s="597"/>
    </row>
    <row r="26" ht="20.1" customHeight="1" spans="1:9">
      <c r="A26" s="511" t="s">
        <v>212</v>
      </c>
      <c r="B26" s="507"/>
      <c r="C26" s="507"/>
      <c r="D26" s="507"/>
      <c r="E26" s="507"/>
      <c r="F26" s="507"/>
      <c r="G26" s="507"/>
      <c r="H26" s="507"/>
      <c r="I26" s="520"/>
    </row>
    <row r="27" ht="20.1" customHeight="1" spans="1:9">
      <c r="A27" s="590" t="s">
        <v>161</v>
      </c>
      <c r="B27" s="591"/>
      <c r="C27" s="591"/>
      <c r="D27" s="591"/>
      <c r="E27" s="591"/>
      <c r="F27" s="591"/>
      <c r="G27" s="591"/>
      <c r="H27" s="591"/>
      <c r="I27" s="597"/>
    </row>
  </sheetData>
  <mergeCells count="27">
    <mergeCell ref="A1:I1"/>
    <mergeCell ref="E2:I2"/>
    <mergeCell ref="E3:I3"/>
    <mergeCell ref="E8:I8"/>
    <mergeCell ref="E9:I9"/>
    <mergeCell ref="E10:I10"/>
    <mergeCell ref="E11:I11"/>
    <mergeCell ref="E12:I12"/>
    <mergeCell ref="E13:I13"/>
    <mergeCell ref="B14:D14"/>
    <mergeCell ref="E14:I14"/>
    <mergeCell ref="B15:I15"/>
    <mergeCell ref="E16:I16"/>
    <mergeCell ref="E17:I17"/>
    <mergeCell ref="E18:I18"/>
    <mergeCell ref="E19:I19"/>
    <mergeCell ref="B20:I20"/>
    <mergeCell ref="A21:I21"/>
    <mergeCell ref="A22:I22"/>
    <mergeCell ref="A23:I23"/>
    <mergeCell ref="A24:I24"/>
    <mergeCell ref="A25:I25"/>
    <mergeCell ref="A26:I26"/>
    <mergeCell ref="A27:I27"/>
    <mergeCell ref="A2:A14"/>
    <mergeCell ref="A15:A20"/>
    <mergeCell ref="E4:I7"/>
  </mergeCells>
  <pageMargins left="0.75" right="0.75" top="1" bottom="1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J14"/>
  <sheetViews>
    <sheetView zoomScale="140" zoomScaleNormal="140" workbookViewId="0">
      <selection activeCell="J1" sqref="J1"/>
    </sheetView>
  </sheetViews>
  <sheetFormatPr defaultColWidth="9" defaultRowHeight="13.5"/>
  <cols>
    <col min="1" max="6" width="9" style="147"/>
    <col min="7" max="7" width="6" style="147" customWidth="1"/>
    <col min="8" max="8" width="6.625" style="147" hidden="1" customWidth="1"/>
    <col min="9" max="9" width="18.5" style="147" customWidth="1"/>
    <col min="10" max="16384" width="9" style="147"/>
  </cols>
  <sheetData>
    <row r="1" ht="48" customHeight="1" spans="1:10">
      <c r="A1" s="575" t="s">
        <v>213</v>
      </c>
      <c r="B1" s="576"/>
      <c r="C1" s="576"/>
      <c r="D1" s="576"/>
      <c r="E1" s="576"/>
      <c r="F1" s="576"/>
      <c r="G1" s="576"/>
      <c r="H1" s="576"/>
      <c r="I1" s="582"/>
      <c r="J1" s="147" t="s">
        <v>214</v>
      </c>
    </row>
    <row r="2" ht="20.1" customHeight="1" spans="1:9">
      <c r="A2" s="577" t="s">
        <v>128</v>
      </c>
      <c r="B2" s="561" t="s">
        <v>129</v>
      </c>
      <c r="C2" s="578" t="s">
        <v>130</v>
      </c>
      <c r="D2" s="579" t="s">
        <v>131</v>
      </c>
      <c r="E2" s="561" t="s">
        <v>147</v>
      </c>
      <c r="F2" s="558"/>
      <c r="G2" s="558"/>
      <c r="H2" s="558"/>
      <c r="I2" s="558"/>
    </row>
    <row r="3" ht="20.1" customHeight="1" spans="1:9">
      <c r="A3" s="578"/>
      <c r="B3" s="561" t="s">
        <v>133</v>
      </c>
      <c r="C3" s="580">
        <v>100</v>
      </c>
      <c r="D3" s="581">
        <v>1000</v>
      </c>
      <c r="E3" s="559" t="s">
        <v>215</v>
      </c>
      <c r="F3" s="559"/>
      <c r="G3" s="559"/>
      <c r="H3" s="559"/>
      <c r="I3" s="559"/>
    </row>
    <row r="4" ht="20.1" customHeight="1" spans="1:9">
      <c r="A4" s="578"/>
      <c r="B4" s="561" t="s">
        <v>135</v>
      </c>
      <c r="C4" s="580"/>
      <c r="D4" s="535"/>
      <c r="E4" s="536" t="s">
        <v>216</v>
      </c>
      <c r="F4" s="536"/>
      <c r="G4" s="536"/>
      <c r="H4" s="536"/>
      <c r="I4" s="536"/>
    </row>
    <row r="5" ht="20.1" customHeight="1" spans="1:9">
      <c r="A5" s="578"/>
      <c r="B5" s="561" t="s">
        <v>136</v>
      </c>
      <c r="C5" s="580">
        <v>56</v>
      </c>
      <c r="D5" s="535">
        <v>560</v>
      </c>
      <c r="E5" s="536"/>
      <c r="F5" s="536"/>
      <c r="G5" s="536"/>
      <c r="H5" s="536"/>
      <c r="I5" s="536"/>
    </row>
    <row r="6" ht="20.1" customHeight="1" spans="1:9">
      <c r="A6" s="578"/>
      <c r="B6" s="561" t="s">
        <v>137</v>
      </c>
      <c r="C6" s="580">
        <v>1.5</v>
      </c>
      <c r="D6" s="535">
        <v>15</v>
      </c>
      <c r="E6" s="536"/>
      <c r="F6" s="536"/>
      <c r="G6" s="536"/>
      <c r="H6" s="536"/>
      <c r="I6" s="536"/>
    </row>
    <row r="7" ht="20.1" customHeight="1" spans="1:9">
      <c r="A7" s="578"/>
      <c r="B7" s="561" t="s">
        <v>138</v>
      </c>
      <c r="C7" s="580">
        <v>1.5</v>
      </c>
      <c r="D7" s="535">
        <v>15</v>
      </c>
      <c r="E7" s="536"/>
      <c r="F7" s="536"/>
      <c r="G7" s="536"/>
      <c r="H7" s="536"/>
      <c r="I7" s="536"/>
    </row>
    <row r="8" ht="20.1" customHeight="1" spans="1:9">
      <c r="A8" s="578"/>
      <c r="B8" s="561" t="s">
        <v>139</v>
      </c>
      <c r="C8" s="580">
        <v>18</v>
      </c>
      <c r="D8" s="535">
        <v>180</v>
      </c>
      <c r="E8" s="157" t="s">
        <v>217</v>
      </c>
      <c r="F8" s="157"/>
      <c r="G8" s="157"/>
      <c r="H8" s="157"/>
      <c r="I8" s="157"/>
    </row>
    <row r="9" ht="20.1" customHeight="1" spans="1:9">
      <c r="A9" s="578"/>
      <c r="B9" s="561" t="s">
        <v>140</v>
      </c>
      <c r="C9" s="535">
        <v>10</v>
      </c>
      <c r="D9" s="535">
        <v>100</v>
      </c>
      <c r="E9" s="157" t="s">
        <v>218</v>
      </c>
      <c r="F9" s="157"/>
      <c r="G9" s="157"/>
      <c r="H9" s="157"/>
      <c r="I9" s="157"/>
    </row>
    <row r="10" ht="20.1" customHeight="1" spans="1:9">
      <c r="A10" s="578"/>
      <c r="B10" s="561" t="s">
        <v>141</v>
      </c>
      <c r="C10" s="580">
        <v>6</v>
      </c>
      <c r="D10" s="535">
        <v>60</v>
      </c>
      <c r="E10" s="157" t="s">
        <v>219</v>
      </c>
      <c r="F10" s="157"/>
      <c r="G10" s="157"/>
      <c r="H10" s="157"/>
      <c r="I10" s="157"/>
    </row>
    <row r="11" ht="20.1" customHeight="1" spans="1:9">
      <c r="A11" s="578"/>
      <c r="B11" s="561" t="s">
        <v>143</v>
      </c>
      <c r="C11" s="535">
        <v>0.3</v>
      </c>
      <c r="D11" s="535">
        <v>3</v>
      </c>
      <c r="E11" s="157" t="s">
        <v>175</v>
      </c>
      <c r="F11" s="157"/>
      <c r="G11" s="157"/>
      <c r="H11" s="157"/>
      <c r="I11" s="157"/>
    </row>
    <row r="12" ht="20.1" customHeight="1" spans="1:9">
      <c r="A12" s="578"/>
      <c r="B12" s="558"/>
      <c r="C12" s="535"/>
      <c r="D12" s="535"/>
      <c r="E12" s="157" t="s">
        <v>220</v>
      </c>
      <c r="F12" s="157"/>
      <c r="G12" s="157"/>
      <c r="H12" s="157"/>
      <c r="I12" s="157"/>
    </row>
    <row r="13" ht="20.1" customHeight="1" spans="1:9">
      <c r="A13" s="578"/>
      <c r="B13" s="558"/>
      <c r="C13" s="535"/>
      <c r="D13" s="581"/>
      <c r="E13" s="560" t="s">
        <v>221</v>
      </c>
      <c r="F13" s="560"/>
      <c r="G13" s="560"/>
      <c r="H13" s="560"/>
      <c r="I13" s="560"/>
    </row>
    <row r="14" ht="20.1" customHeight="1" spans="1:9">
      <c r="A14" s="578"/>
      <c r="B14" s="561" t="s">
        <v>144</v>
      </c>
      <c r="C14" s="535">
        <v>193.3</v>
      </c>
      <c r="D14" s="581">
        <v>1933</v>
      </c>
      <c r="E14" s="560"/>
      <c r="F14" s="560"/>
      <c r="G14" s="560"/>
      <c r="H14" s="560"/>
      <c r="I14" s="560"/>
    </row>
  </sheetData>
  <mergeCells count="12">
    <mergeCell ref="A1:I1"/>
    <mergeCell ref="E2:I2"/>
    <mergeCell ref="E3:I3"/>
    <mergeCell ref="E8:I8"/>
    <mergeCell ref="E9:I9"/>
    <mergeCell ref="E10:I10"/>
    <mergeCell ref="E11:I11"/>
    <mergeCell ref="E12:I12"/>
    <mergeCell ref="E13:I13"/>
    <mergeCell ref="E14:I14"/>
    <mergeCell ref="A2:A14"/>
    <mergeCell ref="E4:I7"/>
  </mergeCells>
  <pageMargins left="0.75" right="0.75" top="1" bottom="1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I15"/>
  <sheetViews>
    <sheetView workbookViewId="0">
      <selection activeCell="E13" sqref="E13:I13"/>
    </sheetView>
  </sheetViews>
  <sheetFormatPr defaultColWidth="9" defaultRowHeight="13.5"/>
  <cols>
    <col min="1" max="8" width="9" style="147"/>
    <col min="9" max="9" width="17.125" style="147" customWidth="1"/>
    <col min="10" max="16384" width="9" style="147"/>
  </cols>
  <sheetData>
    <row r="1" ht="48" customHeight="1" spans="1:9">
      <c r="A1" s="530" t="s">
        <v>222</v>
      </c>
      <c r="B1" s="531"/>
      <c r="C1" s="531"/>
      <c r="D1" s="531"/>
      <c r="E1" s="531"/>
      <c r="F1" s="531"/>
      <c r="G1" s="531"/>
      <c r="H1" s="531"/>
      <c r="I1" s="532"/>
    </row>
    <row r="2" ht="20.1" customHeight="1" spans="1:9">
      <c r="A2" s="569" t="s">
        <v>128</v>
      </c>
      <c r="B2" s="570" t="s">
        <v>129</v>
      </c>
      <c r="C2" s="571" t="s">
        <v>130</v>
      </c>
      <c r="D2" s="570" t="s">
        <v>131</v>
      </c>
      <c r="E2" s="570" t="s">
        <v>147</v>
      </c>
      <c r="F2" s="544"/>
      <c r="G2" s="544"/>
      <c r="H2" s="544"/>
      <c r="I2" s="544"/>
    </row>
    <row r="3" ht="20.1" customHeight="1" spans="1:9">
      <c r="A3" s="572"/>
      <c r="B3" s="570" t="s">
        <v>133</v>
      </c>
      <c r="C3" s="545">
        <v>100</v>
      </c>
      <c r="D3" s="545">
        <v>800</v>
      </c>
      <c r="E3" s="546" t="s">
        <v>148</v>
      </c>
      <c r="F3" s="546"/>
      <c r="G3" s="546"/>
      <c r="H3" s="546"/>
      <c r="I3" s="546"/>
    </row>
    <row r="4" ht="20.1" customHeight="1" spans="1:9">
      <c r="A4" s="572"/>
      <c r="B4" s="570" t="s">
        <v>135</v>
      </c>
      <c r="C4" s="545"/>
      <c r="D4" s="545"/>
      <c r="E4" s="547" t="s">
        <v>216</v>
      </c>
      <c r="F4" s="547"/>
      <c r="G4" s="547"/>
      <c r="H4" s="547"/>
      <c r="I4" s="547"/>
    </row>
    <row r="5" ht="20.1" customHeight="1" spans="1:9">
      <c r="A5" s="572"/>
      <c r="B5" s="570" t="s">
        <v>136</v>
      </c>
      <c r="C5" s="545">
        <v>55</v>
      </c>
      <c r="D5" s="545">
        <v>440</v>
      </c>
      <c r="E5" s="547"/>
      <c r="F5" s="547"/>
      <c r="G5" s="547"/>
      <c r="H5" s="547"/>
      <c r="I5" s="547"/>
    </row>
    <row r="6" ht="20.1" customHeight="1" spans="1:9">
      <c r="A6" s="572"/>
      <c r="B6" s="570" t="s">
        <v>137</v>
      </c>
      <c r="C6" s="545">
        <v>1.5</v>
      </c>
      <c r="D6" s="545">
        <f>(D$4+D$5)*C6/100</f>
        <v>6.6</v>
      </c>
      <c r="E6" s="547"/>
      <c r="F6" s="547"/>
      <c r="G6" s="547"/>
      <c r="H6" s="547"/>
      <c r="I6" s="547"/>
    </row>
    <row r="7" ht="20.1" customHeight="1" spans="1:9">
      <c r="A7" s="572"/>
      <c r="B7" s="570" t="s">
        <v>138</v>
      </c>
      <c r="C7" s="545">
        <v>1.5</v>
      </c>
      <c r="D7" s="545">
        <f>(D$4+D$5)*C7/100</f>
        <v>6.6</v>
      </c>
      <c r="E7" s="547"/>
      <c r="F7" s="547"/>
      <c r="G7" s="547"/>
      <c r="H7" s="547"/>
      <c r="I7" s="547"/>
    </row>
    <row r="8" ht="20.1" customHeight="1" spans="1:9">
      <c r="A8" s="572"/>
      <c r="B8" s="570" t="s">
        <v>139</v>
      </c>
      <c r="C8" s="545">
        <v>20</v>
      </c>
      <c r="D8" s="545">
        <f>(D$4+D$5)*C8/100</f>
        <v>88</v>
      </c>
      <c r="E8" s="573" t="s">
        <v>223</v>
      </c>
      <c r="F8" s="548"/>
      <c r="G8" s="548"/>
      <c r="H8" s="548"/>
      <c r="I8" s="548"/>
    </row>
    <row r="9" ht="20.1" customHeight="1" spans="1:9">
      <c r="A9" s="572"/>
      <c r="B9" s="570" t="s">
        <v>140</v>
      </c>
      <c r="C9" s="545">
        <v>8</v>
      </c>
      <c r="D9" s="545">
        <f>(D$4+D$5)*C9/100</f>
        <v>35.2</v>
      </c>
      <c r="E9" s="548"/>
      <c r="F9" s="548"/>
      <c r="G9" s="548"/>
      <c r="H9" s="548"/>
      <c r="I9" s="548"/>
    </row>
    <row r="10" ht="20.1" customHeight="1" spans="1:9">
      <c r="A10" s="572"/>
      <c r="B10" s="570" t="s">
        <v>141</v>
      </c>
      <c r="C10" s="545">
        <v>8</v>
      </c>
      <c r="D10" s="545">
        <f>(D$4+D$5)*C10/100</f>
        <v>35.2</v>
      </c>
      <c r="E10" s="547" t="s">
        <v>224</v>
      </c>
      <c r="F10" s="547"/>
      <c r="G10" s="547"/>
      <c r="H10" s="547"/>
      <c r="I10" s="547"/>
    </row>
    <row r="11" ht="20.1" customHeight="1" spans="1:9">
      <c r="A11" s="572"/>
      <c r="B11" s="570" t="s">
        <v>142</v>
      </c>
      <c r="C11" s="545">
        <v>5</v>
      </c>
      <c r="D11" s="545">
        <f>(D$4+D$5)*C11/100</f>
        <v>22</v>
      </c>
      <c r="E11" s="547"/>
      <c r="F11" s="547"/>
      <c r="G11" s="547"/>
      <c r="H11" s="547"/>
      <c r="I11" s="547"/>
    </row>
    <row r="12" ht="20.1" customHeight="1" spans="1:9">
      <c r="A12" s="572"/>
      <c r="B12" s="570" t="s">
        <v>143</v>
      </c>
      <c r="C12" s="545">
        <v>0.3</v>
      </c>
      <c r="D12" s="545">
        <f>(D$4+D$5)*C12/100</f>
        <v>1.32</v>
      </c>
      <c r="E12" s="548" t="s">
        <v>225</v>
      </c>
      <c r="F12" s="548"/>
      <c r="G12" s="548"/>
      <c r="H12" s="548"/>
      <c r="I12" s="548"/>
    </row>
    <row r="13" ht="20.1" customHeight="1" spans="1:9">
      <c r="A13" s="572"/>
      <c r="B13" s="544"/>
      <c r="C13" s="545"/>
      <c r="D13" s="545">
        <f>(D$4+D$5)*C13/100</f>
        <v>0</v>
      </c>
      <c r="E13" s="548" t="s">
        <v>226</v>
      </c>
      <c r="F13" s="548"/>
      <c r="G13" s="548"/>
      <c r="H13" s="548"/>
      <c r="I13" s="548"/>
    </row>
    <row r="14" ht="20.1" customHeight="1" spans="1:9">
      <c r="A14" s="572"/>
      <c r="B14" s="570" t="s">
        <v>144</v>
      </c>
      <c r="C14" s="545">
        <f>SUM(C3:C13)</f>
        <v>199.3</v>
      </c>
      <c r="D14" s="545">
        <f>SUM(D3:D13)</f>
        <v>1434.92</v>
      </c>
      <c r="E14" s="548" t="s">
        <v>227</v>
      </c>
      <c r="F14" s="548"/>
      <c r="G14" s="548"/>
      <c r="H14" s="548"/>
      <c r="I14" s="548"/>
    </row>
    <row r="15" ht="20.1" customHeight="1" spans="1:9">
      <c r="A15" s="572"/>
      <c r="B15" s="574" t="s">
        <v>228</v>
      </c>
      <c r="C15" s="550"/>
      <c r="D15" s="550"/>
      <c r="E15" s="548" t="s">
        <v>229</v>
      </c>
      <c r="F15" s="548"/>
      <c r="G15" s="548"/>
      <c r="H15" s="548"/>
      <c r="I15" s="548"/>
    </row>
  </sheetData>
  <mergeCells count="12">
    <mergeCell ref="A1:I1"/>
    <mergeCell ref="E2:I2"/>
    <mergeCell ref="E3:I3"/>
    <mergeCell ref="E12:I12"/>
    <mergeCell ref="E13:I13"/>
    <mergeCell ref="E14:I14"/>
    <mergeCell ref="B15:D15"/>
    <mergeCell ref="E15:I15"/>
    <mergeCell ref="A2:A15"/>
    <mergeCell ref="E4:I7"/>
    <mergeCell ref="E8:I9"/>
    <mergeCell ref="E10:I11"/>
  </mergeCells>
  <pageMargins left="0.75" right="0.75" top="1" bottom="1" header="0.511805555555556" footer="0.511805555555556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I29"/>
  <sheetViews>
    <sheetView topLeftCell="A10" workbookViewId="0">
      <selection activeCell="A24" sqref="A24:I24"/>
    </sheetView>
  </sheetViews>
  <sheetFormatPr defaultColWidth="9" defaultRowHeight="13.5"/>
  <cols>
    <col min="1" max="8" width="9" style="147"/>
    <col min="9" max="9" width="0.125" style="147" customWidth="1"/>
    <col min="10" max="16384" width="9" style="147"/>
  </cols>
  <sheetData>
    <row r="1" ht="25.5" spans="1:9">
      <c r="A1" s="564" t="s">
        <v>230</v>
      </c>
      <c r="B1" s="565"/>
      <c r="C1" s="565"/>
      <c r="D1" s="565"/>
      <c r="E1" s="565"/>
      <c r="F1" s="565"/>
      <c r="G1" s="565"/>
      <c r="H1" s="565"/>
      <c r="I1" s="568"/>
    </row>
    <row r="2" ht="20.1" customHeight="1" spans="1:9">
      <c r="A2" s="557" t="s">
        <v>128</v>
      </c>
      <c r="B2" s="534" t="s">
        <v>129</v>
      </c>
      <c r="C2" s="537" t="s">
        <v>130</v>
      </c>
      <c r="D2" s="534" t="s">
        <v>131</v>
      </c>
      <c r="E2" s="534" t="s">
        <v>147</v>
      </c>
      <c r="F2" s="558"/>
      <c r="G2" s="558"/>
      <c r="H2" s="558"/>
      <c r="I2" s="558"/>
    </row>
    <row r="3" ht="20.1" customHeight="1" spans="1:9">
      <c r="A3" s="557"/>
      <c r="B3" s="534" t="s">
        <v>133</v>
      </c>
      <c r="C3" s="535">
        <v>100</v>
      </c>
      <c r="D3" s="535">
        <v>800</v>
      </c>
      <c r="E3" s="559" t="s">
        <v>231</v>
      </c>
      <c r="F3" s="559"/>
      <c r="G3" s="559"/>
      <c r="H3" s="559"/>
      <c r="I3" s="559"/>
    </row>
    <row r="4" ht="20.1" customHeight="1" spans="1:9">
      <c r="A4" s="557"/>
      <c r="B4" s="534" t="s">
        <v>135</v>
      </c>
      <c r="C4" s="535"/>
      <c r="D4" s="535"/>
      <c r="E4" s="536" t="s">
        <v>149</v>
      </c>
      <c r="F4" s="536"/>
      <c r="G4" s="536"/>
      <c r="H4" s="536"/>
      <c r="I4" s="536"/>
    </row>
    <row r="5" ht="20.1" customHeight="1" spans="1:9">
      <c r="A5" s="557"/>
      <c r="B5" s="534" t="s">
        <v>136</v>
      </c>
      <c r="C5" s="535">
        <v>55</v>
      </c>
      <c r="D5" s="535">
        <f>(D$3+D$4)*C5/100</f>
        <v>440</v>
      </c>
      <c r="E5" s="536"/>
      <c r="F5" s="536"/>
      <c r="G5" s="536"/>
      <c r="H5" s="536"/>
      <c r="I5" s="536"/>
    </row>
    <row r="6" ht="20.1" customHeight="1" spans="1:9">
      <c r="A6" s="557"/>
      <c r="B6" s="534" t="s">
        <v>137</v>
      </c>
      <c r="C6" s="535">
        <v>1.5</v>
      </c>
      <c r="D6" s="535">
        <f>(D$3+D$4)*C6/100</f>
        <v>12</v>
      </c>
      <c r="E6" s="536"/>
      <c r="F6" s="536"/>
      <c r="G6" s="536"/>
      <c r="H6" s="536"/>
      <c r="I6" s="536"/>
    </row>
    <row r="7" ht="20.1" customHeight="1" spans="1:9">
      <c r="A7" s="557"/>
      <c r="B7" s="534" t="s">
        <v>138</v>
      </c>
      <c r="C7" s="535">
        <v>1.5</v>
      </c>
      <c r="D7" s="535">
        <f>(D$3+D$4)*C7/100</f>
        <v>12</v>
      </c>
      <c r="E7" s="536"/>
      <c r="F7" s="536"/>
      <c r="G7" s="536"/>
      <c r="H7" s="536"/>
      <c r="I7" s="536"/>
    </row>
    <row r="8" ht="20.1" customHeight="1" spans="1:9">
      <c r="A8" s="557"/>
      <c r="B8" s="534" t="s">
        <v>139</v>
      </c>
      <c r="C8" s="535">
        <v>20</v>
      </c>
      <c r="D8" s="535">
        <f>(D$3+D$4)*C8/100</f>
        <v>160</v>
      </c>
      <c r="E8" s="560" t="s">
        <v>150</v>
      </c>
      <c r="F8" s="560"/>
      <c r="G8" s="560"/>
      <c r="H8" s="560"/>
      <c r="I8" s="560"/>
    </row>
    <row r="9" ht="20.1" customHeight="1" spans="1:9">
      <c r="A9" s="557"/>
      <c r="B9" s="534" t="s">
        <v>140</v>
      </c>
      <c r="C9" s="535">
        <v>8</v>
      </c>
      <c r="D9" s="535">
        <f>(D$3+D$4)*C9/100</f>
        <v>64</v>
      </c>
      <c r="E9" s="560" t="s">
        <v>232</v>
      </c>
      <c r="F9" s="560"/>
      <c r="G9" s="560"/>
      <c r="H9" s="560"/>
      <c r="I9" s="560"/>
    </row>
    <row r="10" ht="20.1" customHeight="1" spans="1:9">
      <c r="A10" s="557"/>
      <c r="B10" s="534" t="s">
        <v>141</v>
      </c>
      <c r="C10" s="535">
        <v>8</v>
      </c>
      <c r="D10" s="535">
        <f>(D$3+D$4)*C10/100</f>
        <v>64</v>
      </c>
      <c r="E10" s="560" t="s">
        <v>233</v>
      </c>
      <c r="F10" s="560"/>
      <c r="G10" s="560"/>
      <c r="H10" s="560"/>
      <c r="I10" s="560"/>
    </row>
    <row r="11" ht="20.1" customHeight="1" spans="1:9">
      <c r="A11" s="557"/>
      <c r="B11" s="534" t="s">
        <v>142</v>
      </c>
      <c r="C11" s="535"/>
      <c r="D11" s="535">
        <f>(D$3+D$4)*C11/100</f>
        <v>0</v>
      </c>
      <c r="E11" s="560" t="s">
        <v>200</v>
      </c>
      <c r="F11" s="560"/>
      <c r="G11" s="560"/>
      <c r="H11" s="560"/>
      <c r="I11" s="560"/>
    </row>
    <row r="12" ht="20.1" customHeight="1" spans="1:9">
      <c r="A12" s="557"/>
      <c r="B12" s="534" t="s">
        <v>143</v>
      </c>
      <c r="C12" s="535">
        <v>0.3</v>
      </c>
      <c r="D12" s="535">
        <f>(D$3+D$4)*C12/100</f>
        <v>2.4</v>
      </c>
      <c r="E12" s="560" t="s">
        <v>201</v>
      </c>
      <c r="F12" s="560"/>
      <c r="G12" s="560"/>
      <c r="H12" s="560"/>
      <c r="I12" s="560"/>
    </row>
    <row r="13" ht="20.1" customHeight="1" spans="1:9">
      <c r="A13" s="557"/>
      <c r="B13" s="534"/>
      <c r="C13" s="535"/>
      <c r="D13" s="535">
        <f>(D$3+D$4)*C13/100</f>
        <v>0</v>
      </c>
      <c r="E13" s="401" t="s">
        <v>234</v>
      </c>
      <c r="F13" s="401"/>
      <c r="G13" s="401"/>
      <c r="H13" s="401"/>
      <c r="I13" s="401"/>
    </row>
    <row r="14" ht="20.1" customHeight="1" spans="1:9">
      <c r="A14" s="557"/>
      <c r="B14" s="534" t="s">
        <v>144</v>
      </c>
      <c r="C14" s="535">
        <f>SUM(C3:C13)</f>
        <v>194.3</v>
      </c>
      <c r="D14" s="535">
        <f>SUM(D3:D13)</f>
        <v>1554.4</v>
      </c>
      <c r="E14" s="401"/>
      <c r="F14" s="401"/>
      <c r="G14" s="401"/>
      <c r="H14" s="401"/>
      <c r="I14" s="401"/>
    </row>
    <row r="15" ht="20.1" customHeight="1" spans="1:9">
      <c r="A15" s="557"/>
      <c r="B15" s="566" t="s">
        <v>203</v>
      </c>
      <c r="C15" s="566"/>
      <c r="D15" s="566"/>
      <c r="E15" s="560"/>
      <c r="F15" s="560"/>
      <c r="G15" s="560"/>
      <c r="H15" s="560"/>
      <c r="I15" s="560"/>
    </row>
    <row r="16" ht="20.1" customHeight="1" spans="1:9">
      <c r="A16" s="557" t="s">
        <v>204</v>
      </c>
      <c r="B16" s="535" t="s">
        <v>235</v>
      </c>
      <c r="C16" s="560"/>
      <c r="D16" s="560"/>
      <c r="E16" s="560"/>
      <c r="F16" s="560"/>
      <c r="G16" s="560"/>
      <c r="H16" s="560"/>
      <c r="I16" s="560"/>
    </row>
    <row r="17" ht="20.1" customHeight="1" spans="1:9">
      <c r="A17" s="557"/>
      <c r="B17" s="558" t="s">
        <v>129</v>
      </c>
      <c r="C17" s="558" t="s">
        <v>130</v>
      </c>
      <c r="D17" s="558" t="s">
        <v>131</v>
      </c>
      <c r="E17" s="535" t="s">
        <v>189</v>
      </c>
      <c r="F17" s="535"/>
      <c r="G17" s="535"/>
      <c r="H17" s="535"/>
      <c r="I17" s="535"/>
    </row>
    <row r="18" ht="20.1" customHeight="1" spans="1:9">
      <c r="A18" s="557"/>
      <c r="B18" s="562" t="s">
        <v>140</v>
      </c>
      <c r="C18" s="562">
        <v>60</v>
      </c>
      <c r="D18" s="562">
        <v>120</v>
      </c>
      <c r="E18" s="560" t="s">
        <v>236</v>
      </c>
      <c r="F18" s="560"/>
      <c r="G18" s="560"/>
      <c r="H18" s="560"/>
      <c r="I18" s="560"/>
    </row>
    <row r="19" ht="20.1" customHeight="1" spans="1:9">
      <c r="A19" s="557"/>
      <c r="B19" s="562" t="s">
        <v>192</v>
      </c>
      <c r="C19" s="562">
        <v>70</v>
      </c>
      <c r="D19" s="562">
        <v>140</v>
      </c>
      <c r="E19" s="560" t="s">
        <v>237</v>
      </c>
      <c r="F19" s="560"/>
      <c r="G19" s="560"/>
      <c r="H19" s="560"/>
      <c r="I19" s="560"/>
    </row>
    <row r="20" ht="20.1" customHeight="1" spans="1:9">
      <c r="A20" s="557"/>
      <c r="B20" s="562" t="s">
        <v>238</v>
      </c>
      <c r="C20" s="562">
        <v>40</v>
      </c>
      <c r="D20" s="562">
        <v>80</v>
      </c>
      <c r="E20" s="560" t="s">
        <v>239</v>
      </c>
      <c r="F20" s="560"/>
      <c r="G20" s="560"/>
      <c r="H20" s="560"/>
      <c r="I20" s="560"/>
    </row>
    <row r="21" ht="20.1" customHeight="1" spans="1:9">
      <c r="A21" s="557"/>
      <c r="B21" s="562" t="s">
        <v>135</v>
      </c>
      <c r="C21" s="562">
        <v>100</v>
      </c>
      <c r="D21" s="562">
        <v>200</v>
      </c>
      <c r="E21" s="560" t="s">
        <v>240</v>
      </c>
      <c r="F21" s="560"/>
      <c r="G21" s="560"/>
      <c r="H21" s="560"/>
      <c r="I21" s="560"/>
    </row>
    <row r="22" ht="20.1" customHeight="1" spans="1:9">
      <c r="A22" s="557"/>
      <c r="B22" s="536"/>
      <c r="C22" s="559"/>
      <c r="D22" s="559"/>
      <c r="E22" s="559"/>
      <c r="F22" s="559"/>
      <c r="G22" s="559"/>
      <c r="H22" s="559"/>
      <c r="I22" s="559"/>
    </row>
    <row r="23" ht="30" customHeight="1" spans="1:9">
      <c r="A23" s="534" t="s">
        <v>210</v>
      </c>
      <c r="B23" s="534"/>
      <c r="C23" s="534"/>
      <c r="D23" s="534"/>
      <c r="E23" s="534"/>
      <c r="F23" s="534"/>
      <c r="G23" s="534"/>
      <c r="H23" s="534"/>
      <c r="I23" s="534"/>
    </row>
    <row r="24" ht="20.1" customHeight="1" spans="1:9">
      <c r="A24" s="192" t="s">
        <v>156</v>
      </c>
      <c r="B24" s="192"/>
      <c r="C24" s="192"/>
      <c r="D24" s="192"/>
      <c r="E24" s="192"/>
      <c r="F24" s="192"/>
      <c r="G24" s="192"/>
      <c r="H24" s="192"/>
      <c r="I24" s="192"/>
    </row>
    <row r="25" ht="20.1" customHeight="1" spans="1:9">
      <c r="A25" s="567" t="s">
        <v>157</v>
      </c>
      <c r="B25" s="567"/>
      <c r="C25" s="567"/>
      <c r="D25" s="567"/>
      <c r="E25" s="567"/>
      <c r="F25" s="567"/>
      <c r="G25" s="567"/>
      <c r="H25" s="567"/>
      <c r="I25" s="567"/>
    </row>
    <row r="26" ht="20.1" customHeight="1" spans="1:9">
      <c r="A26" s="192" t="s">
        <v>211</v>
      </c>
      <c r="B26" s="192"/>
      <c r="C26" s="192"/>
      <c r="D26" s="192"/>
      <c r="E26" s="192"/>
      <c r="F26" s="192"/>
      <c r="G26" s="192"/>
      <c r="H26" s="192"/>
      <c r="I26" s="192"/>
    </row>
    <row r="27" ht="20.1" customHeight="1" spans="1:9">
      <c r="A27" s="194" t="s">
        <v>159</v>
      </c>
      <c r="B27" s="194"/>
      <c r="C27" s="194"/>
      <c r="D27" s="194"/>
      <c r="E27" s="194"/>
      <c r="F27" s="194"/>
      <c r="G27" s="194"/>
      <c r="H27" s="194"/>
      <c r="I27" s="194"/>
    </row>
    <row r="28" ht="20.1" customHeight="1" spans="1:9">
      <c r="A28" s="192" t="s">
        <v>212</v>
      </c>
      <c r="B28" s="192"/>
      <c r="C28" s="192"/>
      <c r="D28" s="192"/>
      <c r="E28" s="192"/>
      <c r="F28" s="192"/>
      <c r="G28" s="192"/>
      <c r="H28" s="192"/>
      <c r="I28" s="192"/>
    </row>
    <row r="29" ht="20.1" customHeight="1" spans="1:9">
      <c r="A29" s="194" t="s">
        <v>161</v>
      </c>
      <c r="B29" s="194"/>
      <c r="C29" s="194"/>
      <c r="D29" s="194"/>
      <c r="E29" s="194"/>
      <c r="F29" s="194"/>
      <c r="G29" s="194"/>
      <c r="H29" s="194"/>
      <c r="I29" s="194"/>
    </row>
  </sheetData>
  <mergeCells count="28">
    <mergeCell ref="A1:I1"/>
    <mergeCell ref="E2:I2"/>
    <mergeCell ref="E3:I3"/>
    <mergeCell ref="E8:I8"/>
    <mergeCell ref="E9:I9"/>
    <mergeCell ref="E10:I10"/>
    <mergeCell ref="E11:I11"/>
    <mergeCell ref="E12:I12"/>
    <mergeCell ref="B15:D15"/>
    <mergeCell ref="E15:I15"/>
    <mergeCell ref="B16:I16"/>
    <mergeCell ref="E17:I17"/>
    <mergeCell ref="E18:I18"/>
    <mergeCell ref="E19:I19"/>
    <mergeCell ref="E20:I20"/>
    <mergeCell ref="E21:I21"/>
    <mergeCell ref="B22:I22"/>
    <mergeCell ref="A23:I23"/>
    <mergeCell ref="A24:I24"/>
    <mergeCell ref="A25:I25"/>
    <mergeCell ref="A26:I26"/>
    <mergeCell ref="A27:I27"/>
    <mergeCell ref="A28:I28"/>
    <mergeCell ref="A29:I29"/>
    <mergeCell ref="A2:A15"/>
    <mergeCell ref="A16:A22"/>
    <mergeCell ref="E4:I7"/>
    <mergeCell ref="E13:I14"/>
  </mergeCells>
  <pageMargins left="0.75" right="0.75" top="1" bottom="1" header="0.511805555555556" footer="0.511805555555556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>
    <arrUserId title="区域1_2" rangeCreator="" othersAccessPermission="edit"/>
    <arrUserId title="区域1" rangeCreator="" othersAccessPermission="edit"/>
  </rangeList>
  <rangeList sheetStid="15" master=""/>
  <rangeList sheetStid="16" master=""/>
  <rangeList sheetStid="17" master=""/>
  <rangeList sheetStid="18" master=""/>
  <rangeList sheetStid="19" master=""/>
  <rangeList sheetStid="20" master=""/>
  <rangeList sheetStid="21" master=""/>
  <rangeList sheetStid="22" master=""/>
  <rangeList sheetStid="23" master=""/>
  <rangeList sheetStid="24" master=""/>
  <rangeList sheetStid="25" master=""/>
  <rangeList sheetStid="26" master=""/>
  <rangeList sheetStid="27" master=""/>
  <rangeList sheetStid="28" master=""/>
  <rangeList sheetStid="29" master=""/>
  <rangeList sheetStid="30" master=""/>
  <rangeList sheetStid="31" master=""/>
  <rangeList sheetStid="32" master=""/>
  <rangeList sheetStid="33" master=""/>
  <rangeList sheetStid="34" master=""/>
  <rangeList sheetStid="35" master=""/>
  <rangeList sheetStid="36" master=""/>
  <rangeList sheetStid="37" master=""/>
  <rangeList sheetStid="42" master=""/>
  <rangeList sheetStid="43" master=""/>
  <rangeList sheetStid="44" master=""/>
  <rangeList sheetStid="45" master=""/>
  <rangeList sheetStid="46" master=""/>
  <rangeList sheetStid="47" master=""/>
  <rangeList sheetStid="56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单科成绩表模</vt:lpstr>
      <vt:lpstr>01-面团练习</vt:lpstr>
      <vt:lpstr>02-圆餐包</vt:lpstr>
      <vt:lpstr>03-甜方包（过夜面种法）</vt:lpstr>
      <vt:lpstr>04-椰宾方包（过夜面种法）</vt:lpstr>
      <vt:lpstr>05-酥粒包（快速法）</vt:lpstr>
      <vt:lpstr>06-三文治</vt:lpstr>
      <vt:lpstr>07-牛油排包</vt:lpstr>
      <vt:lpstr>08-菠萝包（快速法）</vt:lpstr>
      <vt:lpstr>09- 毛毛虫（一次法）</vt:lpstr>
      <vt:lpstr>10-豆沙包（快速法）</vt:lpstr>
      <vt:lpstr>11-辫子包（一次法）</vt:lpstr>
      <vt:lpstr>12-汉堡包（二次法）</vt:lpstr>
      <vt:lpstr>13-玉米火腿包（一次法）</vt:lpstr>
      <vt:lpstr>法国包、麦穗包、农夫包（二次法）</vt:lpstr>
      <vt:lpstr>14-法国包（过夜面团法）</vt:lpstr>
      <vt:lpstr>15-麦穗包（过夜面团法）</vt:lpstr>
      <vt:lpstr>16-全麦吐司方包（过夜面团法）</vt:lpstr>
      <vt:lpstr>17-核桃裸麦包（二次法）</vt:lpstr>
      <vt:lpstr>蛋奶面包（一次法）</vt:lpstr>
      <vt:lpstr>18-牛角包</vt:lpstr>
      <vt:lpstr>19-丹麦方包</vt:lpstr>
      <vt:lpstr>20-丹麦手撕包</vt:lpstr>
      <vt:lpstr>21-道纳斯</vt:lpstr>
      <vt:lpstr>烫面</vt:lpstr>
      <vt:lpstr>老面</vt:lpstr>
      <vt:lpstr>奥利奥夹心</vt:lpstr>
      <vt:lpstr>榴莲冰心维也纳</vt:lpstr>
      <vt:lpstr>榴莲芝士披萨</vt:lpstr>
      <vt:lpstr>星空小妖精</vt:lpstr>
      <vt:lpstr>中西面点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WEILE</cp:lastModifiedBy>
  <dcterms:created xsi:type="dcterms:W3CDTF">2015-01-15T16:55:00Z</dcterms:created>
  <dcterms:modified xsi:type="dcterms:W3CDTF">2023-10-18T07:31:00Z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E33D015C52124ED08F2465F24C347B1B_13</vt:lpwstr>
  </property>
  <property fmtid="{D5CDD505-2E9C-101B-9397-08002B2CF9AE}" pid="3" name="KSOProductBuildVer">
    <vt:lpwstr>2052-12.1.0.15712</vt:lpwstr>
  </property>
</Properties>
</file>